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amp;O\formulieren\Formulieren zwangerschaps ouderschapsverlof\"/>
    </mc:Choice>
  </mc:AlternateContent>
  <bookViews>
    <workbookView xWindow="0" yWindow="0" windowWidth="17280" windowHeight="7248"/>
  </bookViews>
  <sheets>
    <sheet name="berekening verlof" sheetId="1" r:id="rId1"/>
    <sheet name="Blad3" sheetId="3" r:id="rId2"/>
  </sheets>
  <calcPr calcId="152511"/>
</workbook>
</file>

<file path=xl/calcChain.xml><?xml version="1.0" encoding="utf-8"?>
<calcChain xmlns="http://schemas.openxmlformats.org/spreadsheetml/2006/main">
  <c r="F25" i="1" l="1"/>
  <c r="G25" i="1" s="1"/>
  <c r="M56" i="1" l="1"/>
  <c r="M3" i="1"/>
  <c r="L3" i="1"/>
  <c r="F42" i="1"/>
  <c r="G42" i="1" s="1"/>
  <c r="K3" i="1" l="1"/>
  <c r="K4" i="1" s="1"/>
  <c r="K5" i="1" s="1"/>
  <c r="K6" i="1" s="1"/>
  <c r="K7" i="1" s="1"/>
  <c r="K8" i="1" s="1"/>
  <c r="K9" i="1" s="1"/>
  <c r="K10" i="1" s="1"/>
  <c r="K11" i="1" s="1"/>
  <c r="K12" i="1" s="1"/>
  <c r="K13" i="1" s="1"/>
  <c r="K14" i="1" s="1"/>
  <c r="K15" i="1" s="1"/>
  <c r="K16" i="1" s="1"/>
  <c r="K17" i="1" s="1"/>
  <c r="K18" i="1" s="1"/>
  <c r="K19" i="1" s="1"/>
  <c r="K20" i="1" s="1"/>
  <c r="K21" i="1" s="1"/>
  <c r="K22" i="1" s="1"/>
  <c r="K23" i="1" s="1"/>
  <c r="K24" i="1" s="1"/>
  <c r="K25" i="1" s="1"/>
  <c r="K26" i="1" s="1"/>
  <c r="K27" i="1" s="1"/>
  <c r="K28" i="1" s="1"/>
  <c r="K29" i="1" s="1"/>
  <c r="K30" i="1" s="1"/>
  <c r="K31" i="1" s="1"/>
  <c r="K32" i="1" s="1"/>
  <c r="K33" i="1" s="1"/>
  <c r="K34" i="1" s="1"/>
  <c r="K35" i="1" s="1"/>
  <c r="K36" i="1" s="1"/>
  <c r="K37" i="1" s="1"/>
  <c r="K38" i="1" s="1"/>
  <c r="K39" i="1" s="1"/>
  <c r="K40" i="1" s="1"/>
  <c r="K41" i="1" s="1"/>
  <c r="K42" i="1" s="1"/>
  <c r="K43" i="1" s="1"/>
  <c r="K44" i="1" s="1"/>
  <c r="K45" i="1" s="1"/>
  <c r="K46" i="1" s="1"/>
  <c r="K47" i="1" s="1"/>
  <c r="K48" i="1" s="1"/>
  <c r="K49" i="1" s="1"/>
  <c r="K50" i="1" s="1"/>
  <c r="K51" i="1" s="1"/>
  <c r="AE6" i="1"/>
  <c r="AF6" i="1" s="1"/>
  <c r="AE5" i="1"/>
  <c r="AF5" i="1" s="1"/>
  <c r="AE4" i="1"/>
  <c r="AF4" i="1" s="1"/>
  <c r="AE3" i="1"/>
  <c r="AF3" i="1" s="1"/>
  <c r="Y3" i="1"/>
  <c r="Y4" i="1" s="1"/>
  <c r="T104" i="1"/>
  <c r="S104" i="1"/>
  <c r="S103" i="1"/>
  <c r="T103" i="1" s="1"/>
  <c r="S102" i="1"/>
  <c r="T102" i="1" s="1"/>
  <c r="T51" i="1"/>
  <c r="S51" i="1"/>
  <c r="S50" i="1"/>
  <c r="T50" i="1" s="1"/>
  <c r="S49" i="1"/>
  <c r="T49" i="1" s="1"/>
  <c r="L56" i="1"/>
  <c r="K56" i="1" s="1"/>
  <c r="E19" i="1"/>
  <c r="E20" i="1" l="1"/>
  <c r="F27" i="1"/>
  <c r="G27" i="1" s="1"/>
  <c r="K57" i="1"/>
  <c r="K58" i="1" s="1"/>
  <c r="K59" i="1" s="1"/>
  <c r="K60" i="1" s="1"/>
  <c r="K61" i="1" s="1"/>
  <c r="K62" i="1" s="1"/>
  <c r="K63" i="1" s="1"/>
  <c r="K64" i="1" s="1"/>
  <c r="K65" i="1" s="1"/>
  <c r="K66" i="1" s="1"/>
  <c r="K67" i="1" s="1"/>
  <c r="K68" i="1" s="1"/>
  <c r="K69" i="1" s="1"/>
  <c r="K70" i="1" s="1"/>
  <c r="K71" i="1" s="1"/>
  <c r="K72" i="1" s="1"/>
  <c r="K73" i="1" s="1"/>
  <c r="K74" i="1" s="1"/>
  <c r="K75" i="1" s="1"/>
  <c r="K76" i="1" s="1"/>
  <c r="K77" i="1" s="1"/>
  <c r="K78" i="1" s="1"/>
  <c r="K79" i="1" s="1"/>
  <c r="K80" i="1" s="1"/>
  <c r="K81" i="1" s="1"/>
  <c r="K82" i="1" s="1"/>
  <c r="K83" i="1" s="1"/>
  <c r="K84" i="1" s="1"/>
  <c r="K85" i="1" s="1"/>
  <c r="K86" i="1" s="1"/>
  <c r="K87" i="1" s="1"/>
  <c r="K88" i="1" s="1"/>
  <c r="K89" i="1" s="1"/>
  <c r="K90" i="1" s="1"/>
  <c r="K91" i="1" s="1"/>
  <c r="K92" i="1" s="1"/>
  <c r="K93" i="1" s="1"/>
  <c r="K94" i="1" s="1"/>
  <c r="K95" i="1" s="1"/>
  <c r="K96" i="1" s="1"/>
  <c r="K97" i="1" s="1"/>
  <c r="K98" i="1" s="1"/>
  <c r="K99" i="1" s="1"/>
  <c r="K100" i="1" s="1"/>
  <c r="K101" i="1" s="1"/>
  <c r="K102" i="1" s="1"/>
  <c r="K103" i="1" s="1"/>
  <c r="K104" i="1" s="1"/>
  <c r="J104" i="1" s="1"/>
  <c r="J56" i="1"/>
  <c r="A54" i="1"/>
  <c r="F28" i="1" l="1"/>
  <c r="G28" i="1" s="1"/>
  <c r="J67" i="1"/>
  <c r="J75" i="1"/>
  <c r="J72" i="1"/>
  <c r="J93" i="1"/>
  <c r="J64" i="1"/>
  <c r="J73" i="1"/>
  <c r="J80" i="1"/>
  <c r="J96" i="1"/>
  <c r="J62" i="1"/>
  <c r="J61" i="1"/>
  <c r="J81" i="1"/>
  <c r="J84" i="1"/>
  <c r="J102" i="1"/>
  <c r="J59" i="1"/>
  <c r="J69" i="1"/>
  <c r="J74" i="1"/>
  <c r="J90" i="1"/>
  <c r="J58" i="1"/>
  <c r="J63" i="1"/>
  <c r="J68" i="1"/>
  <c r="J71" i="1"/>
  <c r="J77" i="1"/>
  <c r="J78" i="1"/>
  <c r="J83" i="1"/>
  <c r="J88" i="1"/>
  <c r="J85" i="1"/>
  <c r="J97" i="1"/>
  <c r="J100" i="1"/>
  <c r="J103" i="1"/>
  <c r="J87" i="1"/>
  <c r="J82" i="1"/>
  <c r="J89" i="1"/>
  <c r="J94" i="1"/>
  <c r="J95" i="1"/>
  <c r="J101" i="1"/>
  <c r="J57" i="1"/>
  <c r="J66" i="1"/>
  <c r="J60" i="1"/>
  <c r="J65" i="1"/>
  <c r="J79" i="1"/>
  <c r="J70" i="1"/>
  <c r="J76" i="1"/>
  <c r="J91" i="1"/>
  <c r="J86" i="1"/>
  <c r="J92" i="1"/>
  <c r="J98" i="1"/>
  <c r="J99" i="1"/>
  <c r="D46" i="1"/>
  <c r="E45" i="1"/>
  <c r="S101" i="1"/>
  <c r="T101" i="1" s="1"/>
  <c r="S100" i="1"/>
  <c r="T100" i="1" s="1"/>
  <c r="S99" i="1"/>
  <c r="T99" i="1" s="1"/>
  <c r="S98" i="1"/>
  <c r="T98" i="1" s="1"/>
  <c r="S97" i="1"/>
  <c r="T97" i="1" s="1"/>
  <c r="S96" i="1"/>
  <c r="T96" i="1" s="1"/>
  <c r="S95" i="1"/>
  <c r="T95" i="1" s="1"/>
  <c r="S94" i="1"/>
  <c r="T94" i="1" s="1"/>
  <c r="S93" i="1"/>
  <c r="T93" i="1" s="1"/>
  <c r="S92" i="1"/>
  <c r="T92" i="1" s="1"/>
  <c r="S91" i="1"/>
  <c r="T91" i="1" s="1"/>
  <c r="S90" i="1"/>
  <c r="T90" i="1" s="1"/>
  <c r="S89" i="1"/>
  <c r="T89" i="1" s="1"/>
  <c r="S88" i="1"/>
  <c r="T88" i="1" s="1"/>
  <c r="S87" i="1"/>
  <c r="T87" i="1" s="1"/>
  <c r="S86" i="1"/>
  <c r="T86" i="1" s="1"/>
  <c r="S85" i="1"/>
  <c r="T85" i="1" s="1"/>
  <c r="S84" i="1"/>
  <c r="T84" i="1" s="1"/>
  <c r="S83" i="1"/>
  <c r="T83" i="1" s="1"/>
  <c r="S82" i="1"/>
  <c r="T82" i="1" s="1"/>
  <c r="S81" i="1"/>
  <c r="T81" i="1" s="1"/>
  <c r="S80" i="1"/>
  <c r="T80" i="1" s="1"/>
  <c r="S79" i="1"/>
  <c r="T79" i="1" s="1"/>
  <c r="S78" i="1"/>
  <c r="T78" i="1" s="1"/>
  <c r="S77" i="1"/>
  <c r="T77" i="1" s="1"/>
  <c r="S76" i="1"/>
  <c r="T76" i="1" s="1"/>
  <c r="S75" i="1"/>
  <c r="T75" i="1" s="1"/>
  <c r="S74" i="1"/>
  <c r="T74" i="1" s="1"/>
  <c r="S73" i="1"/>
  <c r="T73" i="1" s="1"/>
  <c r="S72" i="1"/>
  <c r="T72" i="1" s="1"/>
  <c r="S71" i="1"/>
  <c r="T71" i="1" s="1"/>
  <c r="S70" i="1"/>
  <c r="T70" i="1" s="1"/>
  <c r="S69" i="1"/>
  <c r="T69" i="1" s="1"/>
  <c r="S68" i="1"/>
  <c r="T68" i="1" s="1"/>
  <c r="S67" i="1"/>
  <c r="T67" i="1" s="1"/>
  <c r="S66" i="1"/>
  <c r="T66" i="1" s="1"/>
  <c r="S65" i="1"/>
  <c r="T65" i="1" s="1"/>
  <c r="S64" i="1"/>
  <c r="T64" i="1" s="1"/>
  <c r="S63" i="1"/>
  <c r="T63" i="1" s="1"/>
  <c r="S62" i="1"/>
  <c r="T62" i="1" s="1"/>
  <c r="S61" i="1"/>
  <c r="T61" i="1" s="1"/>
  <c r="S60" i="1"/>
  <c r="T60" i="1" s="1"/>
  <c r="S59" i="1"/>
  <c r="T59" i="1" s="1"/>
  <c r="S58" i="1"/>
  <c r="T58" i="1" s="1"/>
  <c r="S57" i="1"/>
  <c r="T57" i="1" s="1"/>
  <c r="S56" i="1"/>
  <c r="T56" i="1" s="1"/>
  <c r="S47" i="1"/>
  <c r="T47" i="1" s="1"/>
  <c r="S48" i="1"/>
  <c r="T48" i="1" s="1"/>
  <c r="S4" i="1"/>
  <c r="T4" i="1" s="1"/>
  <c r="S5" i="1"/>
  <c r="T5" i="1" s="1"/>
  <c r="S6" i="1"/>
  <c r="T6" i="1" s="1"/>
  <c r="S7" i="1"/>
  <c r="T7" i="1" s="1"/>
  <c r="S8" i="1"/>
  <c r="T8" i="1" s="1"/>
  <c r="S9" i="1"/>
  <c r="T9" i="1" s="1"/>
  <c r="S10" i="1"/>
  <c r="T10" i="1" s="1"/>
  <c r="S11" i="1"/>
  <c r="T11" i="1" s="1"/>
  <c r="S12" i="1"/>
  <c r="T12" i="1" s="1"/>
  <c r="S13" i="1"/>
  <c r="T13" i="1" s="1"/>
  <c r="S14" i="1"/>
  <c r="T14" i="1" s="1"/>
  <c r="S15" i="1"/>
  <c r="T15" i="1" s="1"/>
  <c r="S16" i="1"/>
  <c r="T16" i="1" s="1"/>
  <c r="S17" i="1"/>
  <c r="T17" i="1" s="1"/>
  <c r="S18" i="1"/>
  <c r="T18" i="1" s="1"/>
  <c r="S19" i="1"/>
  <c r="T19" i="1" s="1"/>
  <c r="S20" i="1"/>
  <c r="T20" i="1" s="1"/>
  <c r="S21" i="1"/>
  <c r="T21" i="1" s="1"/>
  <c r="S22" i="1"/>
  <c r="T22" i="1" s="1"/>
  <c r="S23" i="1"/>
  <c r="T23" i="1" s="1"/>
  <c r="S24" i="1"/>
  <c r="T24" i="1" s="1"/>
  <c r="S25" i="1"/>
  <c r="T25" i="1" s="1"/>
  <c r="S26" i="1"/>
  <c r="T26" i="1" s="1"/>
  <c r="S27" i="1"/>
  <c r="T27" i="1" s="1"/>
  <c r="S28" i="1"/>
  <c r="S29" i="1"/>
  <c r="T29" i="1" s="1"/>
  <c r="S30" i="1"/>
  <c r="T30" i="1" s="1"/>
  <c r="S31" i="1"/>
  <c r="T31" i="1" s="1"/>
  <c r="S32" i="1"/>
  <c r="T32" i="1" s="1"/>
  <c r="S33" i="1"/>
  <c r="T33" i="1" s="1"/>
  <c r="S34" i="1"/>
  <c r="T34" i="1" s="1"/>
  <c r="S35" i="1"/>
  <c r="T35" i="1" s="1"/>
  <c r="S36" i="1"/>
  <c r="T36" i="1" s="1"/>
  <c r="S37" i="1"/>
  <c r="T37" i="1" s="1"/>
  <c r="S38" i="1"/>
  <c r="T38" i="1" s="1"/>
  <c r="S39" i="1"/>
  <c r="T39" i="1" s="1"/>
  <c r="S40" i="1"/>
  <c r="T40" i="1" s="1"/>
  <c r="S41" i="1"/>
  <c r="T41" i="1" s="1"/>
  <c r="S42" i="1"/>
  <c r="T42" i="1" s="1"/>
  <c r="S43" i="1"/>
  <c r="T43" i="1" s="1"/>
  <c r="S44" i="1"/>
  <c r="T44" i="1" s="1"/>
  <c r="S45" i="1"/>
  <c r="T45" i="1" s="1"/>
  <c r="S46" i="1"/>
  <c r="T46" i="1" s="1"/>
  <c r="S3" i="1"/>
  <c r="T3" i="1" s="1"/>
  <c r="E34" i="1"/>
  <c r="T28" i="1" l="1"/>
  <c r="Y5" i="1"/>
  <c r="Y6" i="1" s="1"/>
  <c r="E46" i="1"/>
  <c r="T105" i="1"/>
  <c r="D48" i="1" s="1"/>
  <c r="T52" i="1"/>
  <c r="D35" i="1" l="1"/>
  <c r="D36" i="1" s="1"/>
  <c r="E21" i="1"/>
  <c r="E36" i="1" l="1"/>
  <c r="E35" i="1"/>
  <c r="E48" i="1" l="1"/>
  <c r="J3" i="1" l="1"/>
  <c r="J4" i="1" l="1"/>
  <c r="J5" i="1" l="1"/>
  <c r="J6" i="1" l="1"/>
  <c r="J7" i="1" l="1"/>
  <c r="J8" i="1" l="1"/>
  <c r="J9" i="1" l="1"/>
  <c r="J10" i="1" l="1"/>
  <c r="J11" i="1" l="1"/>
  <c r="J12" i="1" l="1"/>
  <c r="J13" i="1" l="1"/>
  <c r="J14" i="1" l="1"/>
  <c r="J15" i="1" l="1"/>
  <c r="J16" i="1" l="1"/>
  <c r="J17" i="1" l="1"/>
  <c r="J18" i="1" l="1"/>
  <c r="J19" i="1" l="1"/>
  <c r="J20" i="1" l="1"/>
  <c r="J21" i="1" l="1"/>
  <c r="J22" i="1" l="1"/>
  <c r="J23" i="1" l="1"/>
  <c r="J24" i="1" l="1"/>
  <c r="J25" i="1" l="1"/>
  <c r="J26" i="1" l="1"/>
  <c r="J27" i="1" l="1"/>
  <c r="J28" i="1" l="1"/>
  <c r="J29" i="1" l="1"/>
  <c r="J30" i="1" l="1"/>
  <c r="J31" i="1" l="1"/>
  <c r="J32" i="1" l="1"/>
  <c r="J33" i="1" l="1"/>
  <c r="J34" i="1" l="1"/>
  <c r="J35" i="1" l="1"/>
  <c r="J36" i="1" l="1"/>
  <c r="J37" i="1" l="1"/>
  <c r="J38" i="1" l="1"/>
  <c r="J39" i="1" l="1"/>
  <c r="J40" i="1" l="1"/>
  <c r="J41" i="1" l="1"/>
  <c r="J42" i="1" l="1"/>
  <c r="J43" i="1" l="1"/>
  <c r="J44" i="1" l="1"/>
  <c r="J45" i="1" l="1"/>
  <c r="J46" i="1" l="1"/>
  <c r="J47" i="1" l="1"/>
  <c r="J48" i="1" l="1"/>
  <c r="J49" i="1" l="1"/>
  <c r="J50" i="1" l="1"/>
  <c r="X3" i="1" l="1"/>
  <c r="W3" i="1" s="1"/>
  <c r="J51" i="1"/>
  <c r="X4" i="1" l="1"/>
  <c r="X5" i="1" s="1"/>
  <c r="W4" i="1" l="1"/>
  <c r="X6" i="1"/>
  <c r="W6" i="1" s="1"/>
  <c r="W5" i="1"/>
</calcChain>
</file>

<file path=xl/comments1.xml><?xml version="1.0" encoding="utf-8"?>
<comments xmlns="http://schemas.openxmlformats.org/spreadsheetml/2006/main">
  <authors>
    <author>yellok1810@hotmail.com</author>
  </authors>
  <commentList>
    <comment ref="H8" authorId="0" shapeId="0">
      <text>
        <r>
          <rPr>
            <sz val="8"/>
            <color indexed="81"/>
            <rFont val="Tahoma"/>
            <family val="2"/>
          </rPr>
          <t>Ouderschapsverlof kan opgenomen worden tot het kind de leeftijd van 8 jaar bereikt</t>
        </r>
        <r>
          <rPr>
            <sz val="9"/>
            <color indexed="81"/>
            <rFont val="Tahoma"/>
            <family val="2"/>
          </rPr>
          <t xml:space="preserve">
</t>
        </r>
      </text>
    </comment>
    <comment ref="F13" authorId="0" shapeId="0">
      <text>
        <r>
          <rPr>
            <sz val="8"/>
            <color indexed="81"/>
            <rFont val="Tahoma"/>
            <family val="2"/>
          </rPr>
          <t>Wanneer na afloop van het verlof de wtf wordt verlaagd, dan hier de verlaagde wtf invullen.</t>
        </r>
        <r>
          <rPr>
            <sz val="9"/>
            <color indexed="81"/>
            <rFont val="Tahoma"/>
            <family val="2"/>
          </rPr>
          <t xml:space="preserve">
</t>
        </r>
        <r>
          <rPr>
            <sz val="8"/>
            <color indexed="81"/>
            <rFont val="Tahoma"/>
            <family val="2"/>
          </rPr>
          <t>Daarmee wordt voorkomen dat een deel van het uitbetaalde verlof moet worden terugbetaald</t>
        </r>
      </text>
    </comment>
    <comment ref="A25" authorId="0" shapeId="0">
      <text>
        <r>
          <rPr>
            <sz val="8"/>
            <color indexed="81"/>
            <rFont val="Tahoma"/>
            <family val="2"/>
          </rPr>
          <t>Vermeld steeds de verlofuren in decimalen; 5 uur 30 min is 5,5. 2 uur en 45 min is 2,75
Klokuren invullen. 1 dag verlof is 8 klokuren</t>
        </r>
        <r>
          <rPr>
            <sz val="9"/>
            <color indexed="81"/>
            <rFont val="Tahoma"/>
            <family val="2"/>
          </rPr>
          <t xml:space="preserve">
</t>
        </r>
      </text>
    </comment>
    <comment ref="F27" authorId="0" shapeId="0">
      <text>
        <r>
          <rPr>
            <sz val="6"/>
            <color indexed="81"/>
            <rFont val="Tahoma"/>
            <family val="2"/>
          </rPr>
          <t>Dit is het maximaal aantal weken op te nemen betaald verlof op basis van het totaal aantal uren verlof per week. Het op te nemen verlof moet binnen een periode van 12 mnd liggen tenzij anders overeengekomen</t>
        </r>
        <r>
          <rPr>
            <sz val="8"/>
            <color indexed="81"/>
            <rFont val="Tahoma"/>
            <family val="2"/>
          </rPr>
          <t xml:space="preserve">
</t>
        </r>
        <r>
          <rPr>
            <sz val="9"/>
            <color indexed="81"/>
            <rFont val="Tahoma"/>
            <family val="2"/>
          </rPr>
          <t xml:space="preserve">
</t>
        </r>
      </text>
    </comment>
    <comment ref="F28" authorId="0" shapeId="0">
      <text>
        <r>
          <rPr>
            <sz val="6"/>
            <color indexed="81"/>
            <rFont val="Tahoma"/>
            <family val="2"/>
          </rPr>
          <t>Dit is het maximaal aantal weken op te nemen onbetaald verlof op basis van het totaal aantal uren verlof per week. Het op te nemen verlof moet binnen een periode van 12 mnd liggen tenzij anders  overeengekomen</t>
        </r>
        <r>
          <rPr>
            <sz val="9"/>
            <color indexed="81"/>
            <rFont val="Tahoma"/>
            <family val="2"/>
          </rPr>
          <t xml:space="preserve">
</t>
        </r>
      </text>
    </comment>
    <comment ref="D35" authorId="0" shapeId="0">
      <text>
        <r>
          <rPr>
            <sz val="8"/>
            <color indexed="81"/>
            <rFont val="Tahoma"/>
            <family val="2"/>
          </rPr>
          <t>De laatste verlofdag is de dag waarop men verlof opneemt. Eindigt het verlof op vrijdag maar neemt men op woensdag verlof op, dan is de woensdag de laatste dag</t>
        </r>
        <r>
          <rPr>
            <sz val="9"/>
            <color indexed="81"/>
            <rFont val="Tahoma"/>
            <family val="2"/>
          </rPr>
          <t xml:space="preserve">
</t>
        </r>
      </text>
    </comment>
    <comment ref="D36" authorId="0" shapeId="0">
      <text>
        <r>
          <rPr>
            <sz val="8"/>
            <color indexed="81"/>
            <rFont val="Tahoma"/>
            <family val="2"/>
          </rPr>
          <t>De vakantieweken worden gecompenseerd waardoor de einddatum opschuift.</t>
        </r>
        <r>
          <rPr>
            <sz val="9"/>
            <color indexed="81"/>
            <rFont val="Tahoma"/>
            <family val="2"/>
          </rPr>
          <t xml:space="preserve">
</t>
        </r>
      </text>
    </comment>
    <comment ref="A42" authorId="0" shapeId="0">
      <text>
        <r>
          <rPr>
            <sz val="8"/>
            <color indexed="81"/>
            <rFont val="Tahoma"/>
            <family val="2"/>
          </rPr>
          <t>Vermeld steeds de verlofuren in decimalen; 5 uur 30 min is 5,5. 2 uur en 45 min is 2,75
Bij OP lesuren invullen
Bij OOP werkuren invullen</t>
        </r>
        <r>
          <rPr>
            <sz val="9"/>
            <color indexed="81"/>
            <rFont val="Tahoma"/>
            <family val="2"/>
          </rPr>
          <t xml:space="preserve">
</t>
        </r>
      </text>
    </comment>
    <comment ref="D45" authorId="0" shapeId="0">
      <text>
        <r>
          <rPr>
            <sz val="8"/>
            <color indexed="81"/>
            <rFont val="Tahoma"/>
            <family val="2"/>
          </rPr>
          <t xml:space="preserve">Is eerste dag volgend op laatste verlofdag betaald verlof zoals aangegeven in schema </t>
        </r>
        <r>
          <rPr>
            <sz val="9"/>
            <color indexed="81"/>
            <rFont val="Tahoma"/>
            <family val="2"/>
          </rPr>
          <t xml:space="preserve">
</t>
        </r>
      </text>
    </comment>
  </commentList>
</comments>
</file>

<file path=xl/sharedStrings.xml><?xml version="1.0" encoding="utf-8"?>
<sst xmlns="http://schemas.openxmlformats.org/spreadsheetml/2006/main" count="95" uniqueCount="61">
  <si>
    <t>Ouderschapsverlofberekening</t>
  </si>
  <si>
    <t>Brinnr</t>
  </si>
  <si>
    <t>Naam medewerker</t>
  </si>
  <si>
    <t>Naam kind</t>
  </si>
  <si>
    <t>Wtf bij aanvang verlof</t>
  </si>
  <si>
    <t>wtf na opname verlof</t>
  </si>
  <si>
    <t>Recht op</t>
  </si>
  <si>
    <t>Betaald  ouderschapsverlof</t>
  </si>
  <si>
    <t>Onbetaald ouderschapsverlof</t>
  </si>
  <si>
    <t>Totaal</t>
  </si>
  <si>
    <t>Uren</t>
  </si>
  <si>
    <t>ma</t>
  </si>
  <si>
    <t>di</t>
  </si>
  <si>
    <t>wo</t>
  </si>
  <si>
    <t>do</t>
  </si>
  <si>
    <t>vr</t>
  </si>
  <si>
    <t>totaal</t>
  </si>
  <si>
    <t>wtf verlof</t>
  </si>
  <si>
    <t>max. aantal weken betaald ouderschapsverlof</t>
  </si>
  <si>
    <t>max. aantal weken onbetaald ouderschapsverlof</t>
  </si>
  <si>
    <t>Betaald ouderschapsverlof</t>
  </si>
  <si>
    <t>Eerste verlofdag</t>
  </si>
  <si>
    <t>Max. einddatum betaald verlof</t>
  </si>
  <si>
    <t>Correctie ivm vakanties</t>
  </si>
  <si>
    <t>Week</t>
  </si>
  <si>
    <t>Datum</t>
  </si>
  <si>
    <t>Dag</t>
  </si>
  <si>
    <t>Omschrijving</t>
  </si>
  <si>
    <t>Schema A betaald ouderschapsverlof</t>
  </si>
  <si>
    <t>NB Indien tussen 1e einddatum verlof en gecorrigeerde einddatum verlof nog vakantieweken zitten, dit</t>
  </si>
  <si>
    <t>Max. einddatum max 1 jr</t>
  </si>
  <si>
    <r>
      <t xml:space="preserve">ook invullen in schema </t>
    </r>
    <r>
      <rPr>
        <b/>
        <u/>
        <sz val="9"/>
        <color theme="1"/>
        <rFont val="Calibri"/>
        <family val="2"/>
        <scheme val="minor"/>
      </rPr>
      <t>B Onbetaald ouderschapsverlof.</t>
    </r>
  </si>
  <si>
    <t>Aanwijzingen voor gebruik</t>
  </si>
  <si>
    <t>Vul de blanco vlakken in. De geboortedatum van het kind is verplicht.</t>
  </si>
  <si>
    <t xml:space="preserve">De korting over het op te nemen ouderschapsverlof bedraagt 45%. In de vakanties wordt geen </t>
  </si>
  <si>
    <t>korting over het salaris ingehouden. Derhalve zal het salaris over een periode waarin een vakantie</t>
  </si>
  <si>
    <t>zit, afwijken van een periode waarin geen vakantie zit.</t>
  </si>
  <si>
    <t>Zodra de 1e verlofdag is ingevuld past het schema A of B zich aan. Vul hierin een 1 op de verlofdag(en)</t>
  </si>
  <si>
    <t>waarop ook een vakantiedag valt. Het overzicht berekent dan een nieuwe einddatum verlof.</t>
  </si>
  <si>
    <t xml:space="preserve">Het betaald en onbetaald ouderschapsverlof wordt opgenomen gedurende een periode van ten hoogste één jaar, </t>
  </si>
  <si>
    <t>tenzij anders overeengekomen.</t>
  </si>
  <si>
    <t>Lees de opmerkingen bij de vlakken.</t>
  </si>
  <si>
    <t xml:space="preserve">Wanneer gedurende de opname van het verlof, het aantal dagen, de verlofperiode of de wtf </t>
  </si>
  <si>
    <t>moet wijzigen,  moet een nieuwe berekening gemaakt worden.</t>
  </si>
  <si>
    <t>Naast deze berekening dient u ook de overeenkomst ouderschapsverlof in te sturen.</t>
  </si>
  <si>
    <t>Ondertekening</t>
  </si>
  <si>
    <t>Bevoegd gezag</t>
  </si>
  <si>
    <t>Medewerker</t>
  </si>
  <si>
    <t>Schema B onbetaald ouderschapsverlof</t>
  </si>
  <si>
    <t>Het totaal aan op te nemen betaald en onbetaald verlof komt op 1 jaar</t>
  </si>
  <si>
    <t>Vervolg schema A betaald ouderschapsverlof</t>
  </si>
  <si>
    <t>Indien verlof langer dan 12 maanden mag duren, is deze sheet niet toepasbaar.</t>
  </si>
  <si>
    <t>ook invullen in schema A. Vakanties worden gecompenseerd doch max tot 1 jr verlof</t>
  </si>
  <si>
    <t>Opname onbetaald ouderschapsverlof in lesuren per dag</t>
  </si>
  <si>
    <t>Mnd</t>
  </si>
  <si>
    <t>Jr</t>
  </si>
  <si>
    <t>Wk</t>
  </si>
  <si>
    <t>geboortedatum kind</t>
  </si>
  <si>
    <t>Door de wijzigingen in de cao en een werkweek van 40 uur, is 1 dag verlof 8 uur opname (wtf 0,2).</t>
  </si>
  <si>
    <t>uren</t>
  </si>
  <si>
    <r>
      <t xml:space="preserve">Opname ouderschapsverlof in </t>
    </r>
    <r>
      <rPr>
        <b/>
        <u/>
        <sz val="10"/>
        <color rgb="FFFF0000"/>
        <rFont val="Calibri"/>
        <family val="2"/>
        <scheme val="minor"/>
      </rPr>
      <t>uren</t>
    </r>
    <r>
      <rPr>
        <b/>
        <u/>
        <sz val="10"/>
        <color theme="1"/>
        <rFont val="Calibri"/>
        <family val="2"/>
        <scheme val="minor"/>
      </rPr>
      <t xml:space="preserve"> per dag, </t>
    </r>
    <r>
      <rPr>
        <b/>
        <i/>
        <u/>
        <sz val="10"/>
        <color theme="1"/>
        <rFont val="Calibri"/>
        <family val="2"/>
        <scheme val="minor"/>
      </rPr>
      <t>niet</t>
    </r>
    <r>
      <rPr>
        <b/>
        <u/>
        <sz val="10"/>
        <color theme="1"/>
        <rFont val="Calibri"/>
        <family val="2"/>
        <scheme val="minor"/>
      </rPr>
      <t xml:space="preserve"> lesuren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</si>
</sst>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27" x14ac:knownFonts="1">
    <font>
      <sz val="11"/>
      <color theme="1"/>
      <name val="Calibri"/>
      <family val="2"/>
      <scheme val="minor"/>
    </font>
    <font>
      <b/>
      <sz val="12"/>
      <color theme="1"/>
      <name val="Calibri"/>
      <family val="2"/>
      <scheme val="minor"/>
    </font>
    <font>
      <sz val="9"/>
      <color indexed="81"/>
      <name val="Tahoma"/>
      <family val="2"/>
    </font>
    <font>
      <sz val="8"/>
      <color indexed="81"/>
      <name val="Tahoma"/>
      <family val="2"/>
    </font>
    <font>
      <sz val="10"/>
      <color theme="1"/>
      <name val="Calibri"/>
      <family val="2"/>
      <scheme val="minor"/>
    </font>
    <font>
      <sz val="8"/>
      <color theme="1"/>
      <name val="Calibri"/>
      <family val="2"/>
      <scheme val="minor"/>
    </font>
    <font>
      <b/>
      <u/>
      <sz val="10"/>
      <color theme="1"/>
      <name val="Calibri"/>
      <family val="2"/>
      <scheme val="minor"/>
    </font>
    <font>
      <b/>
      <u/>
      <sz val="11"/>
      <color theme="1"/>
      <name val="Calibri"/>
      <family val="2"/>
      <scheme val="minor"/>
    </font>
    <font>
      <sz val="6"/>
      <color indexed="81"/>
      <name val="Tahoma"/>
      <family val="2"/>
    </font>
    <font>
      <sz val="8"/>
      <color rgb="FF000000"/>
      <name val="Tahoma"/>
      <family val="2"/>
    </font>
    <font>
      <b/>
      <sz val="11"/>
      <color theme="1"/>
      <name val="Calibri"/>
      <family val="2"/>
      <scheme val="minor"/>
    </font>
    <font>
      <sz val="9"/>
      <color theme="1"/>
      <name val="Calibri"/>
      <family val="2"/>
      <scheme val="minor"/>
    </font>
    <font>
      <b/>
      <sz val="9"/>
      <color theme="1"/>
      <name val="Calibri"/>
      <family val="2"/>
      <scheme val="minor"/>
    </font>
    <font>
      <b/>
      <u/>
      <sz val="9"/>
      <color theme="1"/>
      <name val="Calibri"/>
      <family val="2"/>
      <scheme val="minor"/>
    </font>
    <font>
      <sz val="7"/>
      <color theme="1"/>
      <name val="Calibri"/>
      <family val="2"/>
      <scheme val="minor"/>
    </font>
    <font>
      <b/>
      <sz val="7"/>
      <color rgb="FF363636"/>
      <name val="Segoe UI"/>
      <family val="2"/>
    </font>
    <font>
      <sz val="7"/>
      <color rgb="FF222222"/>
      <name val="Arial"/>
      <family val="2"/>
    </font>
    <font>
      <b/>
      <sz val="7"/>
      <color rgb="FFFF0000"/>
      <name val="Calibri"/>
      <family val="2"/>
      <scheme val="minor"/>
    </font>
    <font>
      <sz val="7"/>
      <color rgb="FF363636"/>
      <name val="Calibri"/>
      <family val="2"/>
      <scheme val="minor"/>
    </font>
    <font>
      <sz val="6"/>
      <color theme="1"/>
      <name val="Calibri"/>
      <family val="2"/>
      <scheme val="minor"/>
    </font>
    <font>
      <b/>
      <sz val="6"/>
      <color rgb="FF363636"/>
      <name val="Segoe UI"/>
      <family val="2"/>
    </font>
    <font>
      <sz val="6"/>
      <color rgb="FF222222"/>
      <name val="Arial"/>
      <family val="2"/>
    </font>
    <font>
      <b/>
      <sz val="6"/>
      <color rgb="FFFF0000"/>
      <name val="Calibri"/>
      <family val="2"/>
      <scheme val="minor"/>
    </font>
    <font>
      <b/>
      <sz val="8"/>
      <color theme="1"/>
      <name val="Calibri"/>
      <family val="2"/>
      <scheme val="minor"/>
    </font>
    <font>
      <b/>
      <u/>
      <sz val="10"/>
      <color rgb="FFFF0000"/>
      <name val="Calibri"/>
      <family val="2"/>
      <scheme val="minor"/>
    </font>
    <font>
      <b/>
      <i/>
      <u/>
      <sz val="10"/>
      <color theme="1"/>
      <name val="Calibri"/>
      <family val="2"/>
      <scheme val="minor"/>
    </font>
    <font>
      <u/>
      <sz val="10"/>
      <color theme="1"/>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1"/>
        <bgColor indexed="64"/>
      </patternFill>
    </fill>
    <fill>
      <patternFill patternType="solid">
        <fgColor theme="9" tint="0.3999450666829432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ck">
        <color indexed="64"/>
      </bottom>
      <diagonal/>
    </border>
    <border>
      <left/>
      <right/>
      <top style="thick">
        <color indexed="64"/>
      </top>
      <bottom/>
      <diagonal/>
    </border>
    <border>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right style="thick">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91">
    <xf numFmtId="0" fontId="0" fillId="0" borderId="0" xfId="0"/>
    <xf numFmtId="0" fontId="0" fillId="0" borderId="0" xfId="0" applyAlignment="1"/>
    <xf numFmtId="0" fontId="4" fillId="0" borderId="0" xfId="0" applyFont="1"/>
    <xf numFmtId="0" fontId="5" fillId="0" borderId="0" xfId="0" applyFont="1"/>
    <xf numFmtId="0" fontId="0" fillId="0" borderId="5" xfId="0" applyBorder="1"/>
    <xf numFmtId="0" fontId="0" fillId="0" borderId="0" xfId="0" applyBorder="1"/>
    <xf numFmtId="0" fontId="6" fillId="0" borderId="0" xfId="0" applyFont="1"/>
    <xf numFmtId="0" fontId="7" fillId="0" borderId="0" xfId="0" applyFont="1" applyAlignment="1"/>
    <xf numFmtId="0" fontId="0" fillId="0" borderId="0" xfId="0" applyAlignment="1">
      <alignment horizontal="center"/>
    </xf>
    <xf numFmtId="0" fontId="0" fillId="0" borderId="0" xfId="0" applyBorder="1" applyAlignment="1">
      <alignment horizontal="center"/>
    </xf>
    <xf numFmtId="0" fontId="0" fillId="0" borderId="3" xfId="0" applyBorder="1" applyAlignment="1">
      <alignment horizontal="center"/>
    </xf>
    <xf numFmtId="0" fontId="0" fillId="0" borderId="2" xfId="0" applyBorder="1"/>
    <xf numFmtId="0" fontId="0" fillId="2" borderId="1" xfId="0" applyFont="1" applyFill="1" applyBorder="1"/>
    <xf numFmtId="164" fontId="0" fillId="2" borderId="1" xfId="0" applyNumberFormat="1" applyFont="1" applyFill="1" applyBorder="1"/>
    <xf numFmtId="14" fontId="0" fillId="2" borderId="1" xfId="0" applyNumberFormat="1" applyFill="1" applyBorder="1"/>
    <xf numFmtId="0" fontId="0" fillId="2" borderId="7" xfId="0" applyFill="1" applyBorder="1" applyProtection="1">
      <protection locked="0"/>
    </xf>
    <xf numFmtId="0" fontId="0" fillId="2" borderId="1" xfId="0" applyFont="1" applyFill="1" applyBorder="1" applyProtection="1">
      <protection locked="0"/>
    </xf>
    <xf numFmtId="14" fontId="0" fillId="2" borderId="1" xfId="0" applyNumberFormat="1" applyFill="1" applyBorder="1" applyProtection="1">
      <protection locked="0"/>
    </xf>
    <xf numFmtId="0" fontId="11" fillId="0" borderId="0" xfId="0" applyFont="1"/>
    <xf numFmtId="14" fontId="11" fillId="0" borderId="0" xfId="0" applyNumberFormat="1" applyFont="1"/>
    <xf numFmtId="0" fontId="10" fillId="0" borderId="0" xfId="0" applyFont="1"/>
    <xf numFmtId="0" fontId="12" fillId="0" borderId="0" xfId="0" applyFont="1"/>
    <xf numFmtId="0" fontId="7" fillId="0" borderId="0" xfId="0" applyFont="1"/>
    <xf numFmtId="0" fontId="5" fillId="0" borderId="0" xfId="0" applyFont="1" applyAlignment="1"/>
    <xf numFmtId="0" fontId="11" fillId="0" borderId="0" xfId="0" applyFont="1" applyAlignment="1"/>
    <xf numFmtId="0" fontId="11" fillId="0" borderId="0" xfId="0" applyFont="1" applyBorder="1"/>
    <xf numFmtId="1" fontId="5" fillId="0" borderId="0" xfId="0" applyNumberFormat="1" applyFont="1"/>
    <xf numFmtId="0" fontId="0" fillId="3" borderId="0" xfId="0" applyFill="1"/>
    <xf numFmtId="0" fontId="11" fillId="0" borderId="14" xfId="0" applyFont="1" applyFill="1" applyBorder="1"/>
    <xf numFmtId="2" fontId="11" fillId="0" borderId="0" xfId="0" applyNumberFormat="1" applyFont="1"/>
    <xf numFmtId="0" fontId="13" fillId="0" borderId="0" xfId="0" applyFont="1" applyAlignment="1"/>
    <xf numFmtId="0" fontId="13" fillId="0" borderId="0" xfId="0" applyFont="1"/>
    <xf numFmtId="0" fontId="14" fillId="0" borderId="1" xfId="0" applyFont="1" applyBorder="1"/>
    <xf numFmtId="0" fontId="14" fillId="3" borderId="1" xfId="0" applyFont="1" applyFill="1" applyBorder="1"/>
    <xf numFmtId="0" fontId="15" fillId="0" borderId="1" xfId="0" applyFont="1" applyBorder="1"/>
    <xf numFmtId="14" fontId="16" fillId="0" borderId="1" xfId="0" applyNumberFormat="1" applyFont="1" applyBorder="1"/>
    <xf numFmtId="1" fontId="14" fillId="0" borderId="1" xfId="0" applyNumberFormat="1" applyFont="1" applyBorder="1"/>
    <xf numFmtId="0" fontId="17" fillId="2" borderId="1" xfId="0" applyFont="1" applyFill="1" applyBorder="1" applyProtection="1">
      <protection locked="0"/>
    </xf>
    <xf numFmtId="0" fontId="14" fillId="2" borderId="1" xfId="0" applyFont="1" applyFill="1" applyBorder="1"/>
    <xf numFmtId="0" fontId="14" fillId="2" borderId="1" xfId="0" applyFont="1" applyFill="1" applyBorder="1" applyProtection="1">
      <protection locked="0"/>
    </xf>
    <xf numFmtId="0" fontId="14" fillId="3" borderId="1" xfId="0" applyFont="1" applyFill="1" applyBorder="1" applyProtection="1">
      <protection locked="0"/>
    </xf>
    <xf numFmtId="14" fontId="18" fillId="0" borderId="1" xfId="0" applyNumberFormat="1" applyFont="1" applyBorder="1"/>
    <xf numFmtId="14" fontId="14" fillId="0" borderId="1" xfId="0" applyNumberFormat="1" applyFont="1" applyBorder="1"/>
    <xf numFmtId="0" fontId="5" fillId="0" borderId="0" xfId="0" applyFont="1" applyProtection="1">
      <protection hidden="1"/>
    </xf>
    <xf numFmtId="0" fontId="0" fillId="0" borderId="0" xfId="0" applyProtection="1">
      <protection hidden="1"/>
    </xf>
    <xf numFmtId="1" fontId="0" fillId="0" borderId="0" xfId="0" applyNumberFormat="1" applyProtection="1">
      <protection hidden="1"/>
    </xf>
    <xf numFmtId="0" fontId="19" fillId="0" borderId="1" xfId="0" applyFont="1" applyBorder="1"/>
    <xf numFmtId="0" fontId="20" fillId="0" borderId="1" xfId="0" applyFont="1" applyBorder="1"/>
    <xf numFmtId="14" fontId="21" fillId="0" borderId="1" xfId="0" applyNumberFormat="1" applyFont="1" applyBorder="1"/>
    <xf numFmtId="1" fontId="19" fillId="0" borderId="1" xfId="0" applyNumberFormat="1" applyFont="1" applyBorder="1"/>
    <xf numFmtId="0" fontId="22" fillId="2" borderId="1" xfId="0" applyFont="1" applyFill="1" applyBorder="1" applyProtection="1">
      <protection locked="0"/>
    </xf>
    <xf numFmtId="0" fontId="19" fillId="2" borderId="1" xfId="0" applyFont="1" applyFill="1" applyBorder="1"/>
    <xf numFmtId="0" fontId="19" fillId="2" borderId="1" xfId="0" applyFont="1" applyFill="1" applyBorder="1" applyProtection="1">
      <protection locked="0"/>
    </xf>
    <xf numFmtId="14" fontId="19" fillId="0" borderId="1" xfId="0" applyNumberFormat="1" applyFont="1" applyBorder="1"/>
    <xf numFmtId="0" fontId="5" fillId="0" borderId="15" xfId="0" applyFont="1" applyBorder="1" applyAlignment="1">
      <alignment vertical="top"/>
    </xf>
    <xf numFmtId="0" fontId="5" fillId="0" borderId="2" xfId="0" applyFont="1" applyBorder="1" applyAlignment="1">
      <alignment vertical="top"/>
    </xf>
    <xf numFmtId="0" fontId="5" fillId="0" borderId="16" xfId="0" applyFont="1" applyBorder="1" applyAlignment="1">
      <alignment vertical="top"/>
    </xf>
    <xf numFmtId="0" fontId="5" fillId="0" borderId="17" xfId="0" applyFont="1" applyBorder="1" applyAlignment="1">
      <alignment vertical="top"/>
    </xf>
    <xf numFmtId="0" fontId="5" fillId="0" borderId="0" xfId="0" applyFont="1" applyBorder="1" applyAlignment="1">
      <alignment vertical="top"/>
    </xf>
    <xf numFmtId="0" fontId="5" fillId="0" borderId="18" xfId="0" applyFont="1" applyBorder="1" applyAlignment="1">
      <alignment vertical="top"/>
    </xf>
    <xf numFmtId="0" fontId="5" fillId="0" borderId="19" xfId="0" applyFont="1" applyBorder="1" applyAlignment="1">
      <alignment vertical="top"/>
    </xf>
    <xf numFmtId="0" fontId="5" fillId="0" borderId="3" xfId="0" applyFont="1" applyBorder="1" applyAlignment="1">
      <alignment vertical="top"/>
    </xf>
    <xf numFmtId="0" fontId="5" fillId="0" borderId="20" xfId="0" applyFont="1" applyBorder="1" applyAlignment="1">
      <alignment vertical="top"/>
    </xf>
    <xf numFmtId="1" fontId="11" fillId="0" borderId="0" xfId="0" applyNumberFormat="1" applyFont="1"/>
    <xf numFmtId="1" fontId="11" fillId="0" borderId="0" xfId="0" applyNumberFormat="1" applyFont="1" applyBorder="1"/>
    <xf numFmtId="0" fontId="23" fillId="0" borderId="0" xfId="0" applyFont="1" applyAlignment="1">
      <alignment horizontal="right"/>
    </xf>
    <xf numFmtId="0" fontId="11" fillId="0" borderId="0" xfId="0" applyFont="1" applyProtection="1">
      <protection hidden="1"/>
    </xf>
    <xf numFmtId="165" fontId="0" fillId="0" borderId="0" xfId="0" applyNumberFormat="1" applyFill="1" applyBorder="1" applyProtection="1"/>
    <xf numFmtId="0" fontId="7" fillId="0" borderId="0" xfId="0" applyFont="1" applyAlignment="1"/>
    <xf numFmtId="0" fontId="0" fillId="0" borderId="0" xfId="0" applyAlignment="1"/>
    <xf numFmtId="0" fontId="11" fillId="0" borderId="0" xfId="0" applyFont="1" applyAlignment="1"/>
    <xf numFmtId="0" fontId="6" fillId="0" borderId="0" xfId="0" applyFont="1" applyAlignment="1"/>
    <xf numFmtId="0" fontId="26" fillId="0" borderId="0" xfId="0" applyFont="1" applyAlignment="1"/>
    <xf numFmtId="0" fontId="0" fillId="2" borderId="10" xfId="0" applyFill="1" applyBorder="1" applyAlignment="1" applyProtection="1">
      <protection locked="0"/>
    </xf>
    <xf numFmtId="0" fontId="0" fillId="2" borderId="5" xfId="0" applyFill="1" applyBorder="1" applyAlignment="1" applyProtection="1">
      <protection locked="0"/>
    </xf>
    <xf numFmtId="0" fontId="0" fillId="2" borderId="11" xfId="0" applyFill="1" applyBorder="1" applyAlignment="1" applyProtection="1">
      <protection locked="0"/>
    </xf>
    <xf numFmtId="0" fontId="0" fillId="2" borderId="4" xfId="0" applyFill="1" applyBorder="1" applyAlignment="1" applyProtection="1">
      <protection locked="0"/>
    </xf>
    <xf numFmtId="0" fontId="13" fillId="0" borderId="0" xfId="0" applyFont="1" applyAlignment="1"/>
    <xf numFmtId="0" fontId="11" fillId="0" borderId="12" xfId="0" applyFont="1" applyBorder="1" applyAlignment="1">
      <alignment horizontal="right"/>
    </xf>
    <xf numFmtId="0" fontId="11" fillId="0" borderId="13" xfId="0" applyFont="1" applyBorder="1" applyAlignment="1">
      <alignment horizontal="right"/>
    </xf>
    <xf numFmtId="0" fontId="11" fillId="0" borderId="0" xfId="0" applyFont="1" applyBorder="1" applyAlignment="1">
      <alignment horizontal="right"/>
    </xf>
    <xf numFmtId="0" fontId="0" fillId="0" borderId="18" xfId="0" applyBorder="1" applyAlignment="1"/>
    <xf numFmtId="0" fontId="1" fillId="0" borderId="0" xfId="0" applyFont="1" applyAlignment="1"/>
    <xf numFmtId="0" fontId="0" fillId="2" borderId="8" xfId="0" applyFill="1" applyBorder="1" applyAlignment="1" applyProtection="1">
      <protection locked="0"/>
    </xf>
    <xf numFmtId="0" fontId="0" fillId="2" borderId="6" xfId="0" applyFill="1" applyBorder="1" applyAlignment="1" applyProtection="1">
      <protection locked="0"/>
    </xf>
    <xf numFmtId="0" fontId="0" fillId="2" borderId="9" xfId="0" applyFill="1" applyBorder="1" applyAlignment="1" applyProtection="1">
      <protection locked="0"/>
    </xf>
    <xf numFmtId="0" fontId="5" fillId="0" borderId="12" xfId="0" applyFont="1" applyBorder="1" applyAlignment="1">
      <alignment horizontal="right"/>
    </xf>
    <xf numFmtId="0" fontId="5" fillId="0" borderId="13" xfId="0" applyFont="1" applyBorder="1" applyAlignment="1">
      <alignment horizontal="right"/>
    </xf>
    <xf numFmtId="14" fontId="0" fillId="4" borderId="8" xfId="0" applyNumberFormat="1" applyFill="1" applyBorder="1" applyAlignment="1" applyProtection="1">
      <protection locked="0"/>
    </xf>
    <xf numFmtId="0" fontId="0" fillId="4" borderId="6" xfId="0" applyFill="1" applyBorder="1" applyAlignment="1" applyProtection="1">
      <protection locked="0"/>
    </xf>
    <xf numFmtId="0" fontId="0" fillId="0" borderId="13" xfId="0" applyBorder="1" applyAlignment="1"/>
  </cellXfs>
  <cellStyles count="1">
    <cellStyle name="Standaard" xfId="0" builtinId="0"/>
  </cellStyles>
  <dxfs count="3">
    <dxf>
      <numFmt numFmtId="166" formatCode=";;;"/>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533400</xdr:colOff>
      <xdr:row>3</xdr:row>
      <xdr:rowOff>0</xdr:rowOff>
    </xdr:to>
    <xdr:pic>
      <xdr:nvPicPr>
        <xdr:cNvPr id="2" name="Afbeelding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2860" y="0"/>
          <a:ext cx="11430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83820</xdr:colOff>
          <xdr:row>14</xdr:row>
          <xdr:rowOff>30480</xdr:rowOff>
        </xdr:from>
        <xdr:to>
          <xdr:col>7</xdr:col>
          <xdr:colOff>464820</xdr:colOff>
          <xdr:row>15</xdr:row>
          <xdr:rowOff>129540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NL" sz="800" b="0" i="0" u="none" strike="noStrike" baseline="0">
                  <a:solidFill>
                    <a:srgbClr val="000000"/>
                  </a:solidFill>
                  <a:latin typeface="Tahoma"/>
                  <a:ea typeface="Tahoma"/>
                  <a:cs typeface="Tahoma"/>
                </a:rPr>
                <a:t>Deze berekening is een vervolg op een eerder opgenomen verlof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29</xdr:row>
          <xdr:rowOff>91440</xdr:rowOff>
        </xdr:from>
        <xdr:to>
          <xdr:col>8</xdr:col>
          <xdr:colOff>190500</xdr:colOff>
          <xdr:row>30</xdr:row>
          <xdr:rowOff>106680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NL" sz="800" b="0" i="0" u="none" strike="noStrike" baseline="0">
                  <a:solidFill>
                    <a:srgbClr val="000000"/>
                  </a:solidFill>
                  <a:latin typeface="Tahoma"/>
                  <a:ea typeface="Tahoma"/>
                  <a:cs typeface="Tahoma"/>
                </a:rPr>
                <a:t>Opname gedurende meer dan 12 maanden overeengekomen (in overleg met bevoegd gezag)</a:t>
              </a:r>
            </a:p>
          </xdr:txBody>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A1:AG105"/>
  <sheetViews>
    <sheetView showGridLines="0" tabSelected="1" zoomScaleNormal="100" workbookViewId="0">
      <selection activeCell="C13" sqref="C13"/>
    </sheetView>
  </sheetViews>
  <sheetFormatPr defaultColWidth="8.88671875" defaultRowHeight="14.4" x14ac:dyDescent="0.3"/>
  <cols>
    <col min="4" max="4" width="10.33203125" bestFit="1" customWidth="1"/>
    <col min="5" max="5" width="10" bestFit="1" customWidth="1"/>
    <col min="8" max="8" width="10" bestFit="1" customWidth="1"/>
    <col min="10" max="10" width="4.33203125" customWidth="1"/>
    <col min="11" max="11" width="8.33203125" customWidth="1"/>
    <col min="12" max="12" width="5.21875" hidden="1" customWidth="1"/>
    <col min="13" max="13" width="6.77734375" hidden="1" customWidth="1"/>
    <col min="14" max="18" width="3.88671875" customWidth="1"/>
    <col min="19" max="20" width="2.33203125" hidden="1" customWidth="1"/>
    <col min="21" max="21" width="10.44140625" customWidth="1"/>
    <col min="22" max="22" width="1.33203125" style="27" customWidth="1"/>
    <col min="23" max="23" width="4.88671875" customWidth="1"/>
    <col min="24" max="24" width="8.33203125" bestFit="1" customWidth="1"/>
    <col min="25" max="25" width="0" hidden="1" customWidth="1"/>
    <col min="26" max="30" width="3.88671875" customWidth="1"/>
    <col min="31" max="31" width="1.44140625" hidden="1" customWidth="1"/>
    <col min="32" max="32" width="1.5546875" hidden="1" customWidth="1"/>
    <col min="33" max="33" width="12.6640625" customWidth="1"/>
  </cols>
  <sheetData>
    <row r="1" spans="1:33" x14ac:dyDescent="0.3">
      <c r="J1" s="21" t="s">
        <v>28</v>
      </c>
      <c r="K1" s="20"/>
      <c r="W1" s="21" t="s">
        <v>50</v>
      </c>
      <c r="X1" s="20"/>
    </row>
    <row r="2" spans="1:33" ht="15.6" x14ac:dyDescent="0.3">
      <c r="A2" s="82" t="s">
        <v>0</v>
      </c>
      <c r="B2" s="82"/>
      <c r="C2" s="82"/>
      <c r="D2" s="69"/>
      <c r="J2" s="46" t="s">
        <v>24</v>
      </c>
      <c r="K2" s="46"/>
      <c r="L2" s="46" t="s">
        <v>54</v>
      </c>
      <c r="M2" s="46" t="s">
        <v>55</v>
      </c>
      <c r="N2" s="46" t="s">
        <v>11</v>
      </c>
      <c r="O2" s="46" t="s">
        <v>12</v>
      </c>
      <c r="P2" s="46" t="s">
        <v>13</v>
      </c>
      <c r="Q2" s="46" t="s">
        <v>14</v>
      </c>
      <c r="R2" s="46" t="s">
        <v>15</v>
      </c>
      <c r="S2" s="46"/>
      <c r="T2" s="46"/>
      <c r="U2" s="46" t="s">
        <v>27</v>
      </c>
      <c r="V2" s="33"/>
      <c r="W2" s="32" t="s">
        <v>24</v>
      </c>
      <c r="X2" s="32"/>
      <c r="Y2" s="32"/>
      <c r="Z2" s="32" t="s">
        <v>11</v>
      </c>
      <c r="AA2" s="32" t="s">
        <v>12</v>
      </c>
      <c r="AB2" s="32" t="s">
        <v>13</v>
      </c>
      <c r="AC2" s="32" t="s">
        <v>14</v>
      </c>
      <c r="AD2" s="32" t="s">
        <v>15</v>
      </c>
      <c r="AE2" s="32"/>
      <c r="AF2" s="32"/>
      <c r="AG2" s="32" t="s">
        <v>27</v>
      </c>
    </row>
    <row r="3" spans="1:33" ht="15" thickBot="1" x14ac:dyDescent="0.35">
      <c r="J3" s="47">
        <f ca="1">WEEKNUM(K3)</f>
        <v>1</v>
      </c>
      <c r="K3" s="48">
        <f ca="1">DATE(M3,1,1)+(L3-IF(WEEKDAY(DATE(M3,1,1),2)&lt;5,1,0))*7-WEEKDAY(DATE(YEAR(NOW()),1,1),2)+1</f>
        <v>5</v>
      </c>
      <c r="L3" s="49">
        <f>WEEKNUM(D34,2)</f>
        <v>1</v>
      </c>
      <c r="M3" s="49">
        <f>YEAR(D34)</f>
        <v>1900</v>
      </c>
      <c r="N3" s="50"/>
      <c r="O3" s="50"/>
      <c r="P3" s="50"/>
      <c r="Q3" s="50"/>
      <c r="R3" s="50"/>
      <c r="S3" s="51">
        <f>SUM(N3:R3)</f>
        <v>0</v>
      </c>
      <c r="T3" s="51">
        <f>IF(S3&gt;0,1,0)</f>
        <v>0</v>
      </c>
      <c r="U3" s="52"/>
      <c r="V3" s="40"/>
      <c r="W3" s="34">
        <f ca="1">WEEKNUM(X3)</f>
        <v>50</v>
      </c>
      <c r="X3" s="35">
        <f ca="1">K51+7</f>
        <v>348</v>
      </c>
      <c r="Y3" s="36">
        <f>WEEKNUM(Q34,2)</f>
        <v>1</v>
      </c>
      <c r="Z3" s="37"/>
      <c r="AA3" s="37"/>
      <c r="AB3" s="37"/>
      <c r="AC3" s="37"/>
      <c r="AD3" s="37"/>
      <c r="AE3" s="38">
        <f>SUM(Z3:AD3)</f>
        <v>0</v>
      </c>
      <c r="AF3" s="38">
        <f>IF(AE3&gt;0,1,0)</f>
        <v>0</v>
      </c>
      <c r="AG3" s="39"/>
    </row>
    <row r="4" spans="1:33" ht="15.6" thickTop="1" thickBot="1" x14ac:dyDescent="0.35">
      <c r="A4" s="70" t="s">
        <v>1</v>
      </c>
      <c r="B4" s="70"/>
      <c r="C4" s="15"/>
      <c r="D4" s="5"/>
      <c r="J4" s="47">
        <f ca="1">WEEKNUM(K4)</f>
        <v>2</v>
      </c>
      <c r="K4" s="48">
        <f ca="1">K3+7</f>
        <v>12</v>
      </c>
      <c r="L4" s="53"/>
      <c r="M4" s="53"/>
      <c r="N4" s="50"/>
      <c r="O4" s="50"/>
      <c r="P4" s="50"/>
      <c r="Q4" s="50"/>
      <c r="R4" s="50"/>
      <c r="S4" s="51">
        <f t="shared" ref="S4:S46" si="0">SUM(N4:R4)</f>
        <v>0</v>
      </c>
      <c r="T4" s="51">
        <f t="shared" ref="T4:T48" si="1">IF(S4&gt;0,1,0)</f>
        <v>0</v>
      </c>
      <c r="U4" s="52"/>
      <c r="V4" s="40"/>
      <c r="W4" s="34">
        <f t="shared" ref="W4:W6" ca="1" si="2">WEEKNUM(X4)</f>
        <v>51</v>
      </c>
      <c r="X4" s="35">
        <f ca="1">X3+7</f>
        <v>355</v>
      </c>
      <c r="Y4" s="42">
        <f>Y3+7</f>
        <v>8</v>
      </c>
      <c r="Z4" s="37"/>
      <c r="AA4" s="37"/>
      <c r="AB4" s="37"/>
      <c r="AC4" s="37"/>
      <c r="AD4" s="37"/>
      <c r="AE4" s="38">
        <f t="shared" ref="AE4:AE6" si="3">SUM(Z4:AD4)</f>
        <v>0</v>
      </c>
      <c r="AF4" s="38">
        <f t="shared" ref="AF4:AF6" si="4">IF(AE4&gt;0,1,0)</f>
        <v>0</v>
      </c>
      <c r="AG4" s="39"/>
    </row>
    <row r="5" spans="1:33" ht="15.6" thickTop="1" thickBot="1" x14ac:dyDescent="0.35">
      <c r="C5" s="4"/>
      <c r="D5" s="5"/>
      <c r="J5" s="47">
        <f ca="1">WEEKNUM(K5)</f>
        <v>3</v>
      </c>
      <c r="K5" s="48">
        <f t="shared" ref="K5:K48" ca="1" si="5">K4+7</f>
        <v>19</v>
      </c>
      <c r="L5" s="53"/>
      <c r="M5" s="53"/>
      <c r="N5" s="50"/>
      <c r="O5" s="50"/>
      <c r="P5" s="50"/>
      <c r="Q5" s="50"/>
      <c r="R5" s="50"/>
      <c r="S5" s="51">
        <f t="shared" si="0"/>
        <v>0</v>
      </c>
      <c r="T5" s="51">
        <f t="shared" si="1"/>
        <v>0</v>
      </c>
      <c r="U5" s="52"/>
      <c r="V5" s="40"/>
      <c r="W5" s="34">
        <f t="shared" ca="1" si="2"/>
        <v>52</v>
      </c>
      <c r="X5" s="35">
        <f t="shared" ref="X5:X6" ca="1" si="6">X4+7</f>
        <v>362</v>
      </c>
      <c r="Y5" s="42">
        <f t="shared" ref="Y5:Y6" si="7">Y4+(S28*7)-(S28-1)*7</f>
        <v>15</v>
      </c>
      <c r="Z5" s="37"/>
      <c r="AA5" s="37"/>
      <c r="AB5" s="37"/>
      <c r="AC5" s="37"/>
      <c r="AD5" s="37"/>
      <c r="AE5" s="38">
        <f t="shared" si="3"/>
        <v>0</v>
      </c>
      <c r="AF5" s="38">
        <f t="shared" si="4"/>
        <v>0</v>
      </c>
      <c r="AG5" s="39"/>
    </row>
    <row r="6" spans="1:33" ht="15.6" thickTop="1" thickBot="1" x14ac:dyDescent="0.35">
      <c r="A6" s="70" t="s">
        <v>2</v>
      </c>
      <c r="B6" s="70"/>
      <c r="C6" s="83"/>
      <c r="D6" s="84"/>
      <c r="E6" s="84"/>
      <c r="F6" s="85"/>
      <c r="J6" s="47">
        <f t="shared" ref="J6:J20" ca="1" si="8">WEEKNUM(K6)</f>
        <v>4</v>
      </c>
      <c r="K6" s="48">
        <f t="shared" ca="1" si="5"/>
        <v>26</v>
      </c>
      <c r="L6" s="53"/>
      <c r="M6" s="53"/>
      <c r="N6" s="50"/>
      <c r="O6" s="50"/>
      <c r="P6" s="50"/>
      <c r="Q6" s="50"/>
      <c r="R6" s="50"/>
      <c r="S6" s="51">
        <f t="shared" si="0"/>
        <v>0</v>
      </c>
      <c r="T6" s="51">
        <f t="shared" si="1"/>
        <v>0</v>
      </c>
      <c r="U6" s="52"/>
      <c r="V6" s="40"/>
      <c r="W6" s="34">
        <f t="shared" ca="1" si="2"/>
        <v>1</v>
      </c>
      <c r="X6" s="35">
        <f t="shared" ca="1" si="6"/>
        <v>369</v>
      </c>
      <c r="Y6" s="42">
        <f t="shared" si="7"/>
        <v>22</v>
      </c>
      <c r="Z6" s="37"/>
      <c r="AA6" s="37"/>
      <c r="AB6" s="37"/>
      <c r="AC6" s="37"/>
      <c r="AD6" s="37"/>
      <c r="AE6" s="38">
        <f t="shared" si="3"/>
        <v>0</v>
      </c>
      <c r="AF6" s="38">
        <f t="shared" si="4"/>
        <v>0</v>
      </c>
      <c r="AG6" s="39"/>
    </row>
    <row r="7" spans="1:33" ht="15.6" thickTop="1" thickBot="1" x14ac:dyDescent="0.35">
      <c r="J7" s="47">
        <f t="shared" ca="1" si="8"/>
        <v>5</v>
      </c>
      <c r="K7" s="48">
        <f t="shared" ca="1" si="5"/>
        <v>33</v>
      </c>
      <c r="L7" s="53"/>
      <c r="M7" s="53"/>
      <c r="N7" s="50"/>
      <c r="O7" s="50"/>
      <c r="P7" s="50"/>
      <c r="Q7" s="50"/>
      <c r="R7" s="50"/>
      <c r="S7" s="51">
        <f t="shared" si="0"/>
        <v>0</v>
      </c>
      <c r="T7" s="51">
        <f t="shared" si="1"/>
        <v>0</v>
      </c>
      <c r="U7" s="52"/>
      <c r="V7" s="40"/>
    </row>
    <row r="8" spans="1:33" ht="15.6" thickTop="1" thickBot="1" x14ac:dyDescent="0.35">
      <c r="A8" s="70" t="s">
        <v>3</v>
      </c>
      <c r="B8" s="90"/>
      <c r="C8" s="83"/>
      <c r="D8" s="84"/>
      <c r="E8" s="85"/>
      <c r="F8" s="86" t="s">
        <v>57</v>
      </c>
      <c r="G8" s="87"/>
      <c r="H8" s="88"/>
      <c r="I8" s="89"/>
      <c r="J8" s="47">
        <f t="shared" ca="1" si="8"/>
        <v>6</v>
      </c>
      <c r="K8" s="48">
        <f t="shared" ca="1" si="5"/>
        <v>40</v>
      </c>
      <c r="L8" s="53"/>
      <c r="M8" s="53"/>
      <c r="N8" s="50"/>
      <c r="O8" s="50"/>
      <c r="P8" s="50"/>
      <c r="Q8" s="50"/>
      <c r="R8" s="50"/>
      <c r="S8" s="51">
        <f t="shared" si="0"/>
        <v>0</v>
      </c>
      <c r="T8" s="51">
        <f t="shared" si="1"/>
        <v>0</v>
      </c>
      <c r="U8" s="52"/>
      <c r="V8" s="40"/>
    </row>
    <row r="9" spans="1:33" ht="15" thickTop="1" x14ac:dyDescent="0.3">
      <c r="A9" s="69"/>
      <c r="B9" s="69"/>
      <c r="C9" s="69"/>
      <c r="D9" s="69"/>
      <c r="E9" s="69"/>
      <c r="F9" s="69"/>
      <c r="G9" s="69"/>
      <c r="H9" s="69"/>
      <c r="I9" s="81"/>
      <c r="J9" s="47">
        <f t="shared" ca="1" si="8"/>
        <v>7</v>
      </c>
      <c r="K9" s="48">
        <f t="shared" ca="1" si="5"/>
        <v>47</v>
      </c>
      <c r="L9" s="53"/>
      <c r="M9" s="53"/>
      <c r="N9" s="50"/>
      <c r="O9" s="50"/>
      <c r="P9" s="50"/>
      <c r="Q9" s="50"/>
      <c r="R9" s="50"/>
      <c r="S9" s="51">
        <f t="shared" si="0"/>
        <v>0</v>
      </c>
      <c r="T9" s="51">
        <f t="shared" si="1"/>
        <v>0</v>
      </c>
      <c r="U9" s="52"/>
      <c r="V9" s="40"/>
    </row>
    <row r="10" spans="1:33" x14ac:dyDescent="0.3">
      <c r="A10" s="69"/>
      <c r="B10" s="69"/>
      <c r="C10" s="69"/>
      <c r="D10" s="69"/>
      <c r="E10" s="69"/>
      <c r="F10" s="69"/>
      <c r="G10" s="69"/>
      <c r="H10" s="69"/>
      <c r="I10" s="81"/>
      <c r="J10" s="47">
        <f t="shared" ca="1" si="8"/>
        <v>8</v>
      </c>
      <c r="K10" s="48">
        <f t="shared" ca="1" si="5"/>
        <v>54</v>
      </c>
      <c r="L10" s="53"/>
      <c r="M10" s="53"/>
      <c r="N10" s="50"/>
      <c r="O10" s="50"/>
      <c r="P10" s="50"/>
      <c r="Q10" s="50"/>
      <c r="R10" s="50"/>
      <c r="S10" s="51">
        <f t="shared" si="0"/>
        <v>0</v>
      </c>
      <c r="T10" s="51">
        <f t="shared" si="1"/>
        <v>0</v>
      </c>
      <c r="U10" s="52"/>
      <c r="V10" s="40"/>
    </row>
    <row r="11" spans="1:33" x14ac:dyDescent="0.3">
      <c r="A11" s="69"/>
      <c r="B11" s="69"/>
      <c r="C11" s="69"/>
      <c r="D11" s="69"/>
      <c r="E11" s="69"/>
      <c r="F11" s="69"/>
      <c r="G11" s="69"/>
      <c r="H11" s="69"/>
      <c r="I11" s="81"/>
      <c r="J11" s="47">
        <f t="shared" ca="1" si="8"/>
        <v>9</v>
      </c>
      <c r="K11" s="48">
        <f t="shared" ca="1" si="5"/>
        <v>61</v>
      </c>
      <c r="L11" s="53"/>
      <c r="M11" s="53"/>
      <c r="N11" s="50"/>
      <c r="O11" s="50"/>
      <c r="P11" s="50"/>
      <c r="Q11" s="50"/>
      <c r="R11" s="50"/>
      <c r="S11" s="51">
        <f t="shared" si="0"/>
        <v>0</v>
      </c>
      <c r="T11" s="51">
        <f t="shared" si="1"/>
        <v>0</v>
      </c>
      <c r="U11" s="52"/>
      <c r="V11" s="40"/>
    </row>
    <row r="12" spans="1:33" ht="15" thickBot="1" x14ac:dyDescent="0.35">
      <c r="A12" s="69"/>
      <c r="B12" s="69"/>
      <c r="C12" s="69"/>
      <c r="D12" s="69"/>
      <c r="E12" s="69"/>
      <c r="F12" s="69"/>
      <c r="G12" s="69"/>
      <c r="H12" s="69"/>
      <c r="I12" s="81"/>
      <c r="J12" s="47">
        <f t="shared" ca="1" si="8"/>
        <v>10</v>
      </c>
      <c r="K12" s="48">
        <f t="shared" ca="1" si="5"/>
        <v>68</v>
      </c>
      <c r="L12" s="53"/>
      <c r="M12" s="53"/>
      <c r="N12" s="50"/>
      <c r="O12" s="50"/>
      <c r="P12" s="50"/>
      <c r="Q12" s="50"/>
      <c r="R12" s="50"/>
      <c r="S12" s="51">
        <f t="shared" si="0"/>
        <v>0</v>
      </c>
      <c r="T12" s="51">
        <f t="shared" si="1"/>
        <v>0</v>
      </c>
      <c r="U12" s="52"/>
      <c r="V12" s="40"/>
    </row>
    <row r="13" spans="1:33" ht="15.6" thickTop="1" thickBot="1" x14ac:dyDescent="0.35">
      <c r="A13" s="70" t="s">
        <v>4</v>
      </c>
      <c r="B13" s="70"/>
      <c r="C13" s="15"/>
      <c r="D13" s="78" t="s">
        <v>5</v>
      </c>
      <c r="E13" s="79"/>
      <c r="F13" s="15"/>
      <c r="G13" s="78"/>
      <c r="H13" s="80"/>
      <c r="I13" s="67"/>
      <c r="J13" s="47">
        <f t="shared" ca="1" si="8"/>
        <v>11</v>
      </c>
      <c r="K13" s="48">
        <f t="shared" ca="1" si="5"/>
        <v>75</v>
      </c>
      <c r="L13" s="53"/>
      <c r="M13" s="53"/>
      <c r="N13" s="50"/>
      <c r="O13" s="50"/>
      <c r="P13" s="50"/>
      <c r="Q13" s="50"/>
      <c r="R13" s="50"/>
      <c r="S13" s="51">
        <f t="shared" si="0"/>
        <v>0</v>
      </c>
      <c r="T13" s="51">
        <f t="shared" si="1"/>
        <v>0</v>
      </c>
      <c r="U13" s="52"/>
      <c r="V13" s="40"/>
    </row>
    <row r="14" spans="1:33" ht="15.6" thickTop="1" thickBot="1" x14ac:dyDescent="0.35">
      <c r="J14" s="47">
        <f t="shared" ca="1" si="8"/>
        <v>12</v>
      </c>
      <c r="K14" s="48">
        <f t="shared" ca="1" si="5"/>
        <v>82</v>
      </c>
      <c r="L14" s="53"/>
      <c r="M14" s="53"/>
      <c r="N14" s="50"/>
      <c r="O14" s="50"/>
      <c r="P14" s="50"/>
      <c r="Q14" s="50"/>
      <c r="R14" s="50"/>
      <c r="S14" s="51">
        <f t="shared" si="0"/>
        <v>0</v>
      </c>
      <c r="T14" s="51">
        <f t="shared" si="1"/>
        <v>0</v>
      </c>
      <c r="U14" s="52"/>
      <c r="V14" s="40"/>
    </row>
    <row r="15" spans="1:33" ht="15" thickTop="1" x14ac:dyDescent="0.3">
      <c r="A15" s="73"/>
      <c r="B15" s="74"/>
      <c r="C15" s="74"/>
      <c r="D15" s="74"/>
      <c r="E15" s="74"/>
      <c r="F15" s="74"/>
      <c r="G15" s="74"/>
      <c r="H15" s="74"/>
      <c r="I15" s="74"/>
      <c r="J15" s="47">
        <f t="shared" ca="1" si="8"/>
        <v>13</v>
      </c>
      <c r="K15" s="48">
        <f t="shared" ca="1" si="5"/>
        <v>89</v>
      </c>
      <c r="L15" s="53"/>
      <c r="M15" s="53"/>
      <c r="N15" s="50"/>
      <c r="O15" s="50"/>
      <c r="P15" s="50"/>
      <c r="Q15" s="50"/>
      <c r="R15" s="50"/>
      <c r="S15" s="51">
        <f t="shared" si="0"/>
        <v>0</v>
      </c>
      <c r="T15" s="51">
        <f t="shared" si="1"/>
        <v>0</v>
      </c>
      <c r="U15" s="52"/>
      <c r="V15" s="40"/>
    </row>
    <row r="16" spans="1:33" ht="15" thickBot="1" x14ac:dyDescent="0.35">
      <c r="A16" s="75"/>
      <c r="B16" s="76"/>
      <c r="C16" s="76"/>
      <c r="D16" s="76"/>
      <c r="E16" s="76"/>
      <c r="F16" s="76"/>
      <c r="G16" s="76"/>
      <c r="H16" s="76"/>
      <c r="I16" s="76"/>
      <c r="J16" s="47">
        <f t="shared" ca="1" si="8"/>
        <v>14</v>
      </c>
      <c r="K16" s="48">
        <f t="shared" ca="1" si="5"/>
        <v>96</v>
      </c>
      <c r="L16" s="53"/>
      <c r="M16" s="53"/>
      <c r="N16" s="50"/>
      <c r="O16" s="50"/>
      <c r="P16" s="50"/>
      <c r="Q16" s="50"/>
      <c r="R16" s="50"/>
      <c r="S16" s="51">
        <f t="shared" si="0"/>
        <v>0</v>
      </c>
      <c r="T16" s="51">
        <f t="shared" si="1"/>
        <v>0</v>
      </c>
      <c r="U16" s="52"/>
      <c r="V16" s="40"/>
    </row>
    <row r="17" spans="1:22" ht="15" thickTop="1" x14ac:dyDescent="0.3">
      <c r="J17" s="47">
        <f t="shared" ca="1" si="8"/>
        <v>15</v>
      </c>
      <c r="K17" s="48">
        <f t="shared" ca="1" si="5"/>
        <v>103</v>
      </c>
      <c r="L17" s="53"/>
      <c r="M17" s="53"/>
      <c r="N17" s="50"/>
      <c r="O17" s="50"/>
      <c r="P17" s="50"/>
      <c r="Q17" s="50"/>
      <c r="R17" s="50"/>
      <c r="S17" s="51">
        <f t="shared" si="0"/>
        <v>0</v>
      </c>
      <c r="T17" s="51">
        <f t="shared" si="1"/>
        <v>0</v>
      </c>
      <c r="U17" s="52"/>
      <c r="V17" s="40"/>
    </row>
    <row r="18" spans="1:22" x14ac:dyDescent="0.3">
      <c r="A18" s="6" t="s">
        <v>6</v>
      </c>
      <c r="B18" s="2"/>
      <c r="C18" s="2"/>
      <c r="E18" s="65" t="s">
        <v>10</v>
      </c>
      <c r="G18" s="3"/>
      <c r="J18" s="47">
        <f t="shared" ca="1" si="8"/>
        <v>16</v>
      </c>
      <c r="K18" s="48">
        <f t="shared" ca="1" si="5"/>
        <v>110</v>
      </c>
      <c r="L18" s="53"/>
      <c r="M18" s="53"/>
      <c r="N18" s="50"/>
      <c r="O18" s="50"/>
      <c r="P18" s="50"/>
      <c r="Q18" s="50"/>
      <c r="R18" s="50"/>
      <c r="S18" s="51">
        <f t="shared" si="0"/>
        <v>0</v>
      </c>
      <c r="T18" s="51">
        <f t="shared" si="1"/>
        <v>0</v>
      </c>
      <c r="U18" s="52"/>
      <c r="V18" s="40"/>
    </row>
    <row r="19" spans="1:22" x14ac:dyDescent="0.3">
      <c r="A19" s="70" t="s">
        <v>7</v>
      </c>
      <c r="B19" s="70"/>
      <c r="C19" s="70"/>
      <c r="E19" s="63">
        <f>F13*415</f>
        <v>0</v>
      </c>
      <c r="G19" s="26"/>
      <c r="J19" s="47">
        <f t="shared" ca="1" si="8"/>
        <v>17</v>
      </c>
      <c r="K19" s="48">
        <f t="shared" ca="1" si="5"/>
        <v>117</v>
      </c>
      <c r="L19" s="53"/>
      <c r="M19" s="53"/>
      <c r="N19" s="50"/>
      <c r="O19" s="50"/>
      <c r="P19" s="50"/>
      <c r="Q19" s="50"/>
      <c r="R19" s="50"/>
      <c r="S19" s="51">
        <f t="shared" si="0"/>
        <v>0</v>
      </c>
      <c r="T19" s="51">
        <f t="shared" si="1"/>
        <v>0</v>
      </c>
      <c r="U19" s="52"/>
      <c r="V19" s="40"/>
    </row>
    <row r="20" spans="1:22" x14ac:dyDescent="0.3">
      <c r="A20" s="70" t="s">
        <v>8</v>
      </c>
      <c r="B20" s="70"/>
      <c r="C20" s="70"/>
      <c r="D20" s="5"/>
      <c r="E20" s="64">
        <f>995-E19</f>
        <v>995</v>
      </c>
      <c r="G20" s="26"/>
      <c r="J20" s="47">
        <f t="shared" ca="1" si="8"/>
        <v>18</v>
      </c>
      <c r="K20" s="48">
        <f t="shared" ca="1" si="5"/>
        <v>124</v>
      </c>
      <c r="L20" s="53"/>
      <c r="M20" s="53"/>
      <c r="N20" s="50"/>
      <c r="O20" s="50"/>
      <c r="P20" s="50"/>
      <c r="Q20" s="50"/>
      <c r="R20" s="50"/>
      <c r="S20" s="51">
        <f t="shared" si="0"/>
        <v>0</v>
      </c>
      <c r="T20" s="51">
        <f t="shared" si="1"/>
        <v>0</v>
      </c>
      <c r="U20" s="52"/>
      <c r="V20" s="40"/>
    </row>
    <row r="21" spans="1:22" x14ac:dyDescent="0.3">
      <c r="A21" s="70" t="s">
        <v>9</v>
      </c>
      <c r="B21" s="70"/>
      <c r="C21" s="70"/>
      <c r="E21" s="18">
        <f>SUM(E19:E20)</f>
        <v>995</v>
      </c>
      <c r="G21" s="26"/>
      <c r="J21" s="47">
        <f ca="1">WEEKNUM(K21)</f>
        <v>19</v>
      </c>
      <c r="K21" s="48">
        <f t="shared" ca="1" si="5"/>
        <v>131</v>
      </c>
      <c r="L21" s="53"/>
      <c r="M21" s="53"/>
      <c r="N21" s="50"/>
      <c r="O21" s="50"/>
      <c r="P21" s="50"/>
      <c r="Q21" s="50"/>
      <c r="R21" s="50"/>
      <c r="S21" s="51">
        <f t="shared" si="0"/>
        <v>0</v>
      </c>
      <c r="T21" s="51">
        <f t="shared" si="1"/>
        <v>0</v>
      </c>
      <c r="U21" s="52"/>
      <c r="V21" s="40"/>
    </row>
    <row r="22" spans="1:22" x14ac:dyDescent="0.3">
      <c r="J22" s="47">
        <f ca="1">WEEKNUM(K22)</f>
        <v>20</v>
      </c>
      <c r="K22" s="48">
        <f t="shared" ca="1" si="5"/>
        <v>138</v>
      </c>
      <c r="L22" s="53"/>
      <c r="M22" s="53"/>
      <c r="N22" s="50"/>
      <c r="O22" s="50"/>
      <c r="P22" s="50"/>
      <c r="Q22" s="50"/>
      <c r="R22" s="50"/>
      <c r="S22" s="51">
        <f t="shared" si="0"/>
        <v>0</v>
      </c>
      <c r="T22" s="51">
        <f t="shared" si="1"/>
        <v>0</v>
      </c>
      <c r="U22" s="52"/>
      <c r="V22" s="40"/>
    </row>
    <row r="23" spans="1:22" x14ac:dyDescent="0.3">
      <c r="A23" s="71" t="s">
        <v>60</v>
      </c>
      <c r="B23" s="71"/>
      <c r="C23" s="71"/>
      <c r="D23" s="71"/>
      <c r="E23" s="72"/>
      <c r="J23" s="47">
        <f t="shared" ref="J23:J37" ca="1" si="9">WEEKNUM(K23)</f>
        <v>21</v>
      </c>
      <c r="K23" s="48">
        <f t="shared" ca="1" si="5"/>
        <v>145</v>
      </c>
      <c r="L23" s="53"/>
      <c r="M23" s="53"/>
      <c r="N23" s="50"/>
      <c r="O23" s="50"/>
      <c r="P23" s="50"/>
      <c r="Q23" s="50"/>
      <c r="R23" s="50"/>
      <c r="S23" s="51">
        <f t="shared" si="0"/>
        <v>0</v>
      </c>
      <c r="T23" s="51">
        <f t="shared" si="1"/>
        <v>0</v>
      </c>
      <c r="U23" s="52"/>
      <c r="V23" s="40"/>
    </row>
    <row r="24" spans="1:22" x14ac:dyDescent="0.3">
      <c r="A24" s="9" t="s">
        <v>11</v>
      </c>
      <c r="B24" s="9" t="s">
        <v>12</v>
      </c>
      <c r="C24" s="10" t="s">
        <v>13</v>
      </c>
      <c r="D24" s="10" t="s">
        <v>14</v>
      </c>
      <c r="E24" s="8" t="s">
        <v>15</v>
      </c>
      <c r="F24" s="8" t="s">
        <v>16</v>
      </c>
      <c r="G24" s="8" t="s">
        <v>17</v>
      </c>
      <c r="J24" s="47">
        <f t="shared" ca="1" si="9"/>
        <v>22</v>
      </c>
      <c r="K24" s="48">
        <f t="shared" ca="1" si="5"/>
        <v>152</v>
      </c>
      <c r="L24" s="53"/>
      <c r="M24" s="53"/>
      <c r="N24" s="50"/>
      <c r="O24" s="50"/>
      <c r="P24" s="50"/>
      <c r="Q24" s="50"/>
      <c r="R24" s="50"/>
      <c r="S24" s="51">
        <f t="shared" si="0"/>
        <v>0</v>
      </c>
      <c r="T24" s="51">
        <f t="shared" si="1"/>
        <v>0</v>
      </c>
      <c r="U24" s="52"/>
      <c r="V24" s="40"/>
    </row>
    <row r="25" spans="1:22" x14ac:dyDescent="0.3">
      <c r="A25" s="16"/>
      <c r="B25" s="16"/>
      <c r="C25" s="16"/>
      <c r="D25" s="16"/>
      <c r="E25" s="16"/>
      <c r="F25" s="12">
        <f>A25+B25+C25+D25+E25</f>
        <v>0</v>
      </c>
      <c r="G25" s="13">
        <f>F25/40</f>
        <v>0</v>
      </c>
      <c r="H25" s="5"/>
      <c r="J25" s="47">
        <f t="shared" ca="1" si="9"/>
        <v>23</v>
      </c>
      <c r="K25" s="48">
        <f t="shared" ca="1" si="5"/>
        <v>159</v>
      </c>
      <c r="L25" s="53"/>
      <c r="M25" s="53"/>
      <c r="N25" s="50"/>
      <c r="O25" s="50"/>
      <c r="P25" s="50"/>
      <c r="Q25" s="50"/>
      <c r="R25" s="50"/>
      <c r="S25" s="51">
        <f t="shared" si="0"/>
        <v>0</v>
      </c>
      <c r="T25" s="51">
        <f t="shared" si="1"/>
        <v>0</v>
      </c>
      <c r="U25" s="52"/>
      <c r="V25" s="40"/>
    </row>
    <row r="26" spans="1:22" x14ac:dyDescent="0.3">
      <c r="E26" s="11"/>
      <c r="F26" s="11"/>
      <c r="J26" s="47">
        <f t="shared" ca="1" si="9"/>
        <v>24</v>
      </c>
      <c r="K26" s="48">
        <f t="shared" ca="1" si="5"/>
        <v>166</v>
      </c>
      <c r="L26" s="53"/>
      <c r="M26" s="53"/>
      <c r="N26" s="50"/>
      <c r="O26" s="50"/>
      <c r="P26" s="50"/>
      <c r="Q26" s="50"/>
      <c r="R26" s="50"/>
      <c r="S26" s="51">
        <f t="shared" si="0"/>
        <v>0</v>
      </c>
      <c r="T26" s="51">
        <f t="shared" si="1"/>
        <v>0</v>
      </c>
      <c r="U26" s="52"/>
      <c r="V26" s="40"/>
    </row>
    <row r="27" spans="1:22" x14ac:dyDescent="0.3">
      <c r="A27" s="18" t="s">
        <v>18</v>
      </c>
      <c r="B27" s="18"/>
      <c r="C27" s="18"/>
      <c r="D27" s="25"/>
      <c r="E27" s="25"/>
      <c r="F27" s="29">
        <f>IFERROR(IF(($E$19/$F$25)&gt;52,52,$E$19/$F$25),0)</f>
        <v>0</v>
      </c>
      <c r="G27" s="18">
        <f>F27*F25</f>
        <v>0</v>
      </c>
      <c r="H27" s="66" t="s">
        <v>59</v>
      </c>
      <c r="I27" s="44"/>
      <c r="J27" s="47">
        <f t="shared" ca="1" si="9"/>
        <v>25</v>
      </c>
      <c r="K27" s="48">
        <f t="shared" ca="1" si="5"/>
        <v>173</v>
      </c>
      <c r="L27" s="53"/>
      <c r="M27" s="53"/>
      <c r="N27" s="50"/>
      <c r="O27" s="50"/>
      <c r="P27" s="50"/>
      <c r="Q27" s="50"/>
      <c r="R27" s="50"/>
      <c r="S27" s="51">
        <f t="shared" si="0"/>
        <v>0</v>
      </c>
      <c r="T27" s="51">
        <f t="shared" si="1"/>
        <v>0</v>
      </c>
      <c r="U27" s="52"/>
      <c r="V27" s="40"/>
    </row>
    <row r="28" spans="1:22" x14ac:dyDescent="0.3">
      <c r="A28" s="18" t="s">
        <v>19</v>
      </c>
      <c r="B28" s="18"/>
      <c r="C28" s="18"/>
      <c r="D28" s="18"/>
      <c r="E28" s="18"/>
      <c r="F28" s="29">
        <f>IFERROR(MIN((52-F27),$E$20/$F$25),0)</f>
        <v>0</v>
      </c>
      <c r="G28" s="18">
        <f>F28*F25</f>
        <v>0</v>
      </c>
      <c r="H28" s="43" t="s">
        <v>59</v>
      </c>
      <c r="I28" s="45"/>
      <c r="J28" s="47">
        <f t="shared" ca="1" si="9"/>
        <v>26</v>
      </c>
      <c r="K28" s="48">
        <f t="shared" ca="1" si="5"/>
        <v>180</v>
      </c>
      <c r="L28" s="53"/>
      <c r="M28" s="53"/>
      <c r="N28" s="50"/>
      <c r="O28" s="50"/>
      <c r="P28" s="50"/>
      <c r="Q28" s="50"/>
      <c r="R28" s="50"/>
      <c r="S28" s="51">
        <f t="shared" si="0"/>
        <v>0</v>
      </c>
      <c r="T28" s="51">
        <f t="shared" si="1"/>
        <v>0</v>
      </c>
      <c r="U28" s="52"/>
      <c r="V28" s="40"/>
    </row>
    <row r="29" spans="1:22" ht="15" thickBot="1" x14ac:dyDescent="0.35">
      <c r="A29" s="18" t="s">
        <v>49</v>
      </c>
      <c r="B29" s="18"/>
      <c r="C29" s="18"/>
      <c r="D29" s="18"/>
      <c r="E29" s="18"/>
      <c r="F29" s="18"/>
      <c r="G29" s="18"/>
      <c r="J29" s="47">
        <f t="shared" ca="1" si="9"/>
        <v>27</v>
      </c>
      <c r="K29" s="48">
        <f t="shared" ca="1" si="5"/>
        <v>187</v>
      </c>
      <c r="L29" s="53"/>
      <c r="M29" s="53"/>
      <c r="N29" s="50"/>
      <c r="O29" s="50"/>
      <c r="P29" s="50"/>
      <c r="Q29" s="50"/>
      <c r="R29" s="50"/>
      <c r="S29" s="51">
        <f t="shared" si="0"/>
        <v>0</v>
      </c>
      <c r="T29" s="51">
        <f t="shared" si="1"/>
        <v>0</v>
      </c>
      <c r="U29" s="52"/>
      <c r="V29" s="40"/>
    </row>
    <row r="30" spans="1:22" ht="15" thickTop="1" x14ac:dyDescent="0.3">
      <c r="A30" s="73"/>
      <c r="B30" s="74"/>
      <c r="C30" s="74"/>
      <c r="D30" s="74"/>
      <c r="E30" s="74"/>
      <c r="F30" s="74"/>
      <c r="G30" s="74"/>
      <c r="H30" s="74"/>
      <c r="I30" s="74"/>
      <c r="J30" s="47">
        <f t="shared" ca="1" si="9"/>
        <v>28</v>
      </c>
      <c r="K30" s="48">
        <f t="shared" ca="1" si="5"/>
        <v>194</v>
      </c>
      <c r="L30" s="53"/>
      <c r="M30" s="53"/>
      <c r="N30" s="50"/>
      <c r="O30" s="50"/>
      <c r="P30" s="50"/>
      <c r="Q30" s="50"/>
      <c r="R30" s="50"/>
      <c r="S30" s="51">
        <f t="shared" si="0"/>
        <v>0</v>
      </c>
      <c r="T30" s="51">
        <f t="shared" si="1"/>
        <v>0</v>
      </c>
      <c r="U30" s="52"/>
      <c r="V30" s="40"/>
    </row>
    <row r="31" spans="1:22" ht="15" thickBot="1" x14ac:dyDescent="0.35">
      <c r="A31" s="75"/>
      <c r="B31" s="76"/>
      <c r="C31" s="76"/>
      <c r="D31" s="76"/>
      <c r="E31" s="76"/>
      <c r="F31" s="76"/>
      <c r="G31" s="76"/>
      <c r="H31" s="76"/>
      <c r="I31" s="76"/>
      <c r="J31" s="47">
        <f t="shared" ca="1" si="9"/>
        <v>29</v>
      </c>
      <c r="K31" s="48">
        <f t="shared" ca="1" si="5"/>
        <v>201</v>
      </c>
      <c r="L31" s="53"/>
      <c r="M31" s="53"/>
      <c r="N31" s="50"/>
      <c r="O31" s="50"/>
      <c r="P31" s="50"/>
      <c r="Q31" s="50"/>
      <c r="R31" s="50"/>
      <c r="S31" s="51">
        <f t="shared" si="0"/>
        <v>0</v>
      </c>
      <c r="T31" s="51">
        <f t="shared" si="1"/>
        <v>0</v>
      </c>
      <c r="U31" s="52"/>
      <c r="V31" s="40"/>
    </row>
    <row r="32" spans="1:22" ht="15" thickTop="1" x14ac:dyDescent="0.3">
      <c r="A32" s="18" t="s">
        <v>51</v>
      </c>
      <c r="J32" s="47">
        <f t="shared" ca="1" si="9"/>
        <v>30</v>
      </c>
      <c r="K32" s="48">
        <f t="shared" ca="1" si="5"/>
        <v>208</v>
      </c>
      <c r="L32" s="53"/>
      <c r="M32" s="53"/>
      <c r="N32" s="50"/>
      <c r="O32" s="50"/>
      <c r="P32" s="50"/>
      <c r="Q32" s="50"/>
      <c r="R32" s="50"/>
      <c r="S32" s="51">
        <f t="shared" si="0"/>
        <v>0</v>
      </c>
      <c r="T32" s="51">
        <f t="shared" si="1"/>
        <v>0</v>
      </c>
      <c r="U32" s="52"/>
      <c r="V32" s="40"/>
    </row>
    <row r="33" spans="1:22" x14ac:dyDescent="0.3">
      <c r="A33" s="77" t="s">
        <v>20</v>
      </c>
      <c r="B33" s="77"/>
      <c r="C33" s="77"/>
      <c r="D33" s="18" t="s">
        <v>25</v>
      </c>
      <c r="E33" s="18" t="s">
        <v>26</v>
      </c>
      <c r="J33" s="47">
        <f t="shared" ca="1" si="9"/>
        <v>31</v>
      </c>
      <c r="K33" s="48">
        <f t="shared" ca="1" si="5"/>
        <v>215</v>
      </c>
      <c r="L33" s="53"/>
      <c r="M33" s="53"/>
      <c r="N33" s="50"/>
      <c r="O33" s="50"/>
      <c r="P33" s="50"/>
      <c r="Q33" s="50"/>
      <c r="R33" s="50"/>
      <c r="S33" s="51">
        <f t="shared" si="0"/>
        <v>0</v>
      </c>
      <c r="T33" s="51">
        <f t="shared" si="1"/>
        <v>0</v>
      </c>
      <c r="U33" s="52"/>
      <c r="V33" s="40"/>
    </row>
    <row r="34" spans="1:22" x14ac:dyDescent="0.3">
      <c r="A34" s="70" t="s">
        <v>21</v>
      </c>
      <c r="B34" s="70"/>
      <c r="C34" s="70"/>
      <c r="D34" s="17"/>
      <c r="E34" s="18" t="str">
        <f>TEXT(D34,"dddd")</f>
        <v>zaterdag</v>
      </c>
      <c r="J34" s="47">
        <f t="shared" ca="1" si="9"/>
        <v>32</v>
      </c>
      <c r="K34" s="48">
        <f t="shared" ca="1" si="5"/>
        <v>222</v>
      </c>
      <c r="L34" s="53"/>
      <c r="M34" s="53"/>
      <c r="N34" s="50"/>
      <c r="O34" s="50"/>
      <c r="P34" s="50"/>
      <c r="Q34" s="50"/>
      <c r="R34" s="50"/>
      <c r="S34" s="51">
        <f t="shared" si="0"/>
        <v>0</v>
      </c>
      <c r="T34" s="51">
        <f t="shared" si="1"/>
        <v>0</v>
      </c>
      <c r="U34" s="52"/>
      <c r="V34" s="40"/>
    </row>
    <row r="35" spans="1:22" x14ac:dyDescent="0.3">
      <c r="A35" s="70" t="s">
        <v>22</v>
      </c>
      <c r="B35" s="70"/>
      <c r="C35" s="70"/>
      <c r="D35" s="14">
        <f>D34+(F27*7)</f>
        <v>0</v>
      </c>
      <c r="E35" s="18" t="str">
        <f>TEXT(D35,"dddd")</f>
        <v>zaterdag</v>
      </c>
      <c r="J35" s="47">
        <f t="shared" ca="1" si="9"/>
        <v>33</v>
      </c>
      <c r="K35" s="48">
        <f t="shared" ca="1" si="5"/>
        <v>229</v>
      </c>
      <c r="L35" s="53"/>
      <c r="M35" s="53"/>
      <c r="N35" s="50"/>
      <c r="O35" s="50"/>
      <c r="P35" s="50"/>
      <c r="Q35" s="50"/>
      <c r="R35" s="50"/>
      <c r="S35" s="51">
        <f t="shared" si="0"/>
        <v>0</v>
      </c>
      <c r="T35" s="51">
        <f t="shared" si="1"/>
        <v>0</v>
      </c>
      <c r="U35" s="52"/>
      <c r="V35" s="40"/>
    </row>
    <row r="36" spans="1:22" x14ac:dyDescent="0.3">
      <c r="A36" s="18" t="s">
        <v>23</v>
      </c>
      <c r="B36" s="18"/>
      <c r="C36" s="18"/>
      <c r="D36" s="14">
        <f>MIN(D34+364,D35+7*T52)</f>
        <v>0</v>
      </c>
      <c r="E36" s="18" t="str">
        <f>TEXT(D36,"dddd")</f>
        <v>zaterdag</v>
      </c>
      <c r="J36" s="47">
        <f t="shared" ca="1" si="9"/>
        <v>34</v>
      </c>
      <c r="K36" s="48">
        <f t="shared" ca="1" si="5"/>
        <v>236</v>
      </c>
      <c r="L36" s="53"/>
      <c r="M36" s="53"/>
      <c r="N36" s="50"/>
      <c r="O36" s="50"/>
      <c r="P36" s="50"/>
      <c r="Q36" s="50"/>
      <c r="R36" s="50"/>
      <c r="S36" s="51">
        <f t="shared" si="0"/>
        <v>0</v>
      </c>
      <c r="T36" s="51">
        <f t="shared" si="1"/>
        <v>0</v>
      </c>
      <c r="U36" s="52"/>
      <c r="V36" s="40"/>
    </row>
    <row r="37" spans="1:22" x14ac:dyDescent="0.3">
      <c r="A37" s="21" t="s">
        <v>29</v>
      </c>
      <c r="B37" s="21"/>
      <c r="C37" s="21"/>
      <c r="D37" s="21"/>
      <c r="E37" s="21"/>
      <c r="F37" s="21"/>
      <c r="G37" s="21"/>
      <c r="H37" s="21"/>
      <c r="I37" s="21"/>
      <c r="J37" s="47">
        <f t="shared" ca="1" si="9"/>
        <v>35</v>
      </c>
      <c r="K37" s="48">
        <f t="shared" ca="1" si="5"/>
        <v>243</v>
      </c>
      <c r="L37" s="53"/>
      <c r="M37" s="53"/>
      <c r="N37" s="50"/>
      <c r="O37" s="50"/>
      <c r="P37" s="50"/>
      <c r="Q37" s="50"/>
      <c r="R37" s="50"/>
      <c r="S37" s="51">
        <f t="shared" si="0"/>
        <v>0</v>
      </c>
      <c r="T37" s="51">
        <f t="shared" si="1"/>
        <v>0</v>
      </c>
      <c r="U37" s="52"/>
      <c r="V37" s="40"/>
    </row>
    <row r="38" spans="1:22" x14ac:dyDescent="0.3">
      <c r="A38" s="21" t="s">
        <v>52</v>
      </c>
      <c r="B38" s="21"/>
      <c r="C38" s="21"/>
      <c r="D38" s="21"/>
      <c r="E38" s="21"/>
      <c r="F38" s="21"/>
      <c r="G38" s="21"/>
      <c r="H38" s="21"/>
      <c r="I38" s="21"/>
      <c r="J38" s="47">
        <f ca="1">WEEKNUM(K38)</f>
        <v>36</v>
      </c>
      <c r="K38" s="48">
        <f t="shared" ca="1" si="5"/>
        <v>250</v>
      </c>
      <c r="L38" s="53"/>
      <c r="M38" s="53"/>
      <c r="N38" s="50"/>
      <c r="O38" s="50"/>
      <c r="P38" s="50"/>
      <c r="Q38" s="50"/>
      <c r="R38" s="50"/>
      <c r="S38" s="51">
        <f t="shared" si="0"/>
        <v>0</v>
      </c>
      <c r="T38" s="51">
        <f t="shared" si="1"/>
        <v>0</v>
      </c>
      <c r="U38" s="52"/>
      <c r="V38" s="40"/>
    </row>
    <row r="39" spans="1:22" x14ac:dyDescent="0.3">
      <c r="J39" s="47">
        <f ca="1">WEEKNUM(K39)</f>
        <v>37</v>
      </c>
      <c r="K39" s="48">
        <f t="shared" ca="1" si="5"/>
        <v>257</v>
      </c>
      <c r="L39" s="53"/>
      <c r="M39" s="53"/>
      <c r="N39" s="50"/>
      <c r="O39" s="50"/>
      <c r="P39" s="50"/>
      <c r="Q39" s="50"/>
      <c r="R39" s="50"/>
      <c r="S39" s="51">
        <f t="shared" si="0"/>
        <v>0</v>
      </c>
      <c r="T39" s="51">
        <f t="shared" si="1"/>
        <v>0</v>
      </c>
      <c r="U39" s="52"/>
      <c r="V39" s="40"/>
    </row>
    <row r="40" spans="1:22" x14ac:dyDescent="0.3">
      <c r="A40" s="68" t="s">
        <v>53</v>
      </c>
      <c r="B40" s="68"/>
      <c r="C40" s="68"/>
      <c r="D40" s="68"/>
      <c r="E40" s="69"/>
      <c r="F40" s="69"/>
      <c r="J40" s="47">
        <f t="shared" ref="J40:J50" ca="1" si="10">WEEKNUM(K40)</f>
        <v>38</v>
      </c>
      <c r="K40" s="48">
        <f t="shared" ca="1" si="5"/>
        <v>264</v>
      </c>
      <c r="L40" s="53"/>
      <c r="M40" s="53"/>
      <c r="N40" s="50"/>
      <c r="O40" s="50"/>
      <c r="P40" s="50"/>
      <c r="Q40" s="50"/>
      <c r="R40" s="50"/>
      <c r="S40" s="51">
        <f t="shared" si="0"/>
        <v>0</v>
      </c>
      <c r="T40" s="51">
        <f t="shared" si="1"/>
        <v>0</v>
      </c>
      <c r="U40" s="52"/>
      <c r="V40" s="40"/>
    </row>
    <row r="41" spans="1:22" x14ac:dyDescent="0.3">
      <c r="A41" s="9" t="s">
        <v>11</v>
      </c>
      <c r="B41" s="9" t="s">
        <v>12</v>
      </c>
      <c r="C41" s="10" t="s">
        <v>13</v>
      </c>
      <c r="D41" s="10" t="s">
        <v>14</v>
      </c>
      <c r="E41" s="8" t="s">
        <v>15</v>
      </c>
      <c r="F41" s="8" t="s">
        <v>16</v>
      </c>
      <c r="G41" s="8" t="s">
        <v>17</v>
      </c>
      <c r="J41" s="47">
        <f t="shared" ca="1" si="10"/>
        <v>39</v>
      </c>
      <c r="K41" s="48">
        <f t="shared" ca="1" si="5"/>
        <v>271</v>
      </c>
      <c r="L41" s="53"/>
      <c r="M41" s="53"/>
      <c r="N41" s="50"/>
      <c r="O41" s="50"/>
      <c r="P41" s="50"/>
      <c r="Q41" s="50"/>
      <c r="R41" s="50"/>
      <c r="S41" s="51">
        <f t="shared" si="0"/>
        <v>0</v>
      </c>
      <c r="T41" s="51">
        <f t="shared" si="1"/>
        <v>0</v>
      </c>
      <c r="U41" s="52"/>
      <c r="V41" s="40"/>
    </row>
    <row r="42" spans="1:22" x14ac:dyDescent="0.3">
      <c r="A42" s="16"/>
      <c r="B42" s="16"/>
      <c r="C42" s="16"/>
      <c r="D42" s="16"/>
      <c r="E42" s="16"/>
      <c r="F42" s="12">
        <f>A42+B42+C42+D42+E42</f>
        <v>0</v>
      </c>
      <c r="G42" s="13">
        <f>(F42*I13)/930</f>
        <v>0</v>
      </c>
      <c r="J42" s="47">
        <f t="shared" ca="1" si="10"/>
        <v>40</v>
      </c>
      <c r="K42" s="48">
        <f t="shared" ca="1" si="5"/>
        <v>278</v>
      </c>
      <c r="L42" s="53"/>
      <c r="M42" s="53"/>
      <c r="N42" s="50"/>
      <c r="O42" s="50"/>
      <c r="P42" s="50"/>
      <c r="Q42" s="50"/>
      <c r="R42" s="50"/>
      <c r="S42" s="51">
        <f t="shared" si="0"/>
        <v>0</v>
      </c>
      <c r="T42" s="51">
        <f t="shared" si="1"/>
        <v>0</v>
      </c>
      <c r="U42" s="52"/>
      <c r="V42" s="40"/>
    </row>
    <row r="43" spans="1:22" x14ac:dyDescent="0.3">
      <c r="J43" s="47">
        <f t="shared" ca="1" si="10"/>
        <v>41</v>
      </c>
      <c r="K43" s="48">
        <f t="shared" ca="1" si="5"/>
        <v>285</v>
      </c>
      <c r="L43" s="53"/>
      <c r="M43" s="53"/>
      <c r="N43" s="50"/>
      <c r="O43" s="50"/>
      <c r="P43" s="50"/>
      <c r="Q43" s="50"/>
      <c r="R43" s="50"/>
      <c r="S43" s="51">
        <f t="shared" si="0"/>
        <v>0</v>
      </c>
      <c r="T43" s="51">
        <f t="shared" si="1"/>
        <v>0</v>
      </c>
      <c r="U43" s="52"/>
      <c r="V43" s="40"/>
    </row>
    <row r="44" spans="1:22" x14ac:dyDescent="0.3">
      <c r="A44" s="30" t="s">
        <v>8</v>
      </c>
      <c r="B44" s="7"/>
      <c r="C44" s="7"/>
      <c r="D44" s="18" t="s">
        <v>25</v>
      </c>
      <c r="E44" s="18" t="s">
        <v>26</v>
      </c>
      <c r="J44" s="47">
        <f t="shared" ca="1" si="10"/>
        <v>42</v>
      </c>
      <c r="K44" s="48">
        <f t="shared" ca="1" si="5"/>
        <v>292</v>
      </c>
      <c r="L44" s="53"/>
      <c r="M44" s="53"/>
      <c r="N44" s="50"/>
      <c r="O44" s="50"/>
      <c r="P44" s="50"/>
      <c r="Q44" s="50"/>
      <c r="R44" s="50"/>
      <c r="S44" s="51">
        <f t="shared" si="0"/>
        <v>0</v>
      </c>
      <c r="T44" s="51">
        <f t="shared" si="1"/>
        <v>0</v>
      </c>
      <c r="U44" s="52"/>
      <c r="V44" s="40"/>
    </row>
    <row r="45" spans="1:22" x14ac:dyDescent="0.3">
      <c r="A45" s="24" t="s">
        <v>21</v>
      </c>
      <c r="B45" s="1"/>
      <c r="C45" s="1"/>
      <c r="D45" s="17"/>
      <c r="E45" s="18" t="str">
        <f>TEXT(D45,"dddd")</f>
        <v>zaterdag</v>
      </c>
      <c r="F45" s="2"/>
      <c r="G45" s="2"/>
      <c r="H45" s="2"/>
      <c r="I45" s="2"/>
      <c r="J45" s="47">
        <f t="shared" ca="1" si="10"/>
        <v>43</v>
      </c>
      <c r="K45" s="48">
        <f t="shared" ca="1" si="5"/>
        <v>299</v>
      </c>
      <c r="L45" s="53"/>
      <c r="M45" s="53"/>
      <c r="N45" s="50"/>
      <c r="O45" s="50"/>
      <c r="P45" s="50"/>
      <c r="Q45" s="50"/>
      <c r="R45" s="50"/>
      <c r="S45" s="51">
        <f t="shared" si="0"/>
        <v>0</v>
      </c>
      <c r="T45" s="51">
        <f t="shared" si="1"/>
        <v>0</v>
      </c>
      <c r="U45" s="52"/>
      <c r="V45" s="40"/>
    </row>
    <row r="46" spans="1:22" x14ac:dyDescent="0.3">
      <c r="A46" s="30" t="s">
        <v>30</v>
      </c>
      <c r="B46" s="22"/>
      <c r="C46" s="22"/>
      <c r="D46" s="14">
        <f>D34+52*7+1</f>
        <v>365</v>
      </c>
      <c r="E46" s="18" t="str">
        <f>TEXT(D46,"dddd")</f>
        <v>zondag</v>
      </c>
      <c r="J46" s="47">
        <f t="shared" ca="1" si="10"/>
        <v>44</v>
      </c>
      <c r="K46" s="48">
        <f t="shared" ca="1" si="5"/>
        <v>306</v>
      </c>
      <c r="L46" s="53"/>
      <c r="M46" s="53"/>
      <c r="N46" s="50"/>
      <c r="O46" s="50"/>
      <c r="P46" s="50"/>
      <c r="Q46" s="50"/>
      <c r="R46" s="50"/>
      <c r="S46" s="51">
        <f t="shared" si="0"/>
        <v>0</v>
      </c>
      <c r="T46" s="51">
        <f t="shared" si="1"/>
        <v>0</v>
      </c>
      <c r="U46" s="52"/>
      <c r="V46" s="40"/>
    </row>
    <row r="47" spans="1:22" x14ac:dyDescent="0.3">
      <c r="A47" s="23"/>
      <c r="B47" s="23"/>
      <c r="C47" s="23"/>
      <c r="D47" s="23"/>
      <c r="E47" s="18"/>
      <c r="J47" s="47">
        <f t="shared" ca="1" si="10"/>
        <v>45</v>
      </c>
      <c r="K47" s="48">
        <f ca="1">K46+7</f>
        <v>313</v>
      </c>
      <c r="L47" s="53"/>
      <c r="M47" s="53"/>
      <c r="N47" s="50"/>
      <c r="O47" s="50"/>
      <c r="P47" s="50"/>
      <c r="Q47" s="50"/>
      <c r="R47" s="50"/>
      <c r="S47" s="51">
        <f t="shared" ref="S47:S48" si="11">SUM(N47:R47)</f>
        <v>0</v>
      </c>
      <c r="T47" s="51">
        <f t="shared" si="1"/>
        <v>0</v>
      </c>
      <c r="U47" s="52"/>
      <c r="V47" s="40"/>
    </row>
    <row r="48" spans="1:22" x14ac:dyDescent="0.3">
      <c r="A48" s="18" t="s">
        <v>23</v>
      </c>
      <c r="D48" s="14">
        <f>MIN(D34+364,D46+7*T105)+1</f>
        <v>365</v>
      </c>
      <c r="E48" s="18" t="str">
        <f>TEXT(D48,"dddd")</f>
        <v>zondag</v>
      </c>
      <c r="J48" s="47">
        <f t="shared" ca="1" si="10"/>
        <v>46</v>
      </c>
      <c r="K48" s="48">
        <f t="shared" ca="1" si="5"/>
        <v>320</v>
      </c>
      <c r="L48" s="53"/>
      <c r="M48" s="53"/>
      <c r="N48" s="50"/>
      <c r="O48" s="50"/>
      <c r="P48" s="50"/>
      <c r="Q48" s="50"/>
      <c r="R48" s="50"/>
      <c r="S48" s="51">
        <f t="shared" si="11"/>
        <v>0</v>
      </c>
      <c r="T48" s="51">
        <f t="shared" si="1"/>
        <v>0</v>
      </c>
      <c r="U48" s="52"/>
      <c r="V48" s="40"/>
    </row>
    <row r="49" spans="1:21" x14ac:dyDescent="0.3">
      <c r="J49" s="47">
        <f t="shared" ca="1" si="10"/>
        <v>47</v>
      </c>
      <c r="K49" s="48">
        <f t="shared" ref="K49:K51" ca="1" si="12">K48+7</f>
        <v>327</v>
      </c>
      <c r="L49" s="53"/>
      <c r="M49" s="53"/>
      <c r="N49" s="50"/>
      <c r="O49" s="50"/>
      <c r="P49" s="50"/>
      <c r="Q49" s="50"/>
      <c r="R49" s="50"/>
      <c r="S49" s="51">
        <f t="shared" ref="S49:S51" si="13">SUM(N49:R49)</f>
        <v>0</v>
      </c>
      <c r="T49" s="51">
        <f t="shared" ref="T49:T51" si="14">IF(S49&gt;0,1,0)</f>
        <v>0</v>
      </c>
      <c r="U49" s="52"/>
    </row>
    <row r="50" spans="1:21" x14ac:dyDescent="0.3">
      <c r="A50" s="21" t="s">
        <v>29</v>
      </c>
      <c r="B50" s="21"/>
      <c r="C50" s="21"/>
      <c r="D50" s="21"/>
      <c r="E50" s="21"/>
      <c r="F50" s="21"/>
      <c r="G50" s="21"/>
      <c r="H50" s="21"/>
      <c r="J50" s="47">
        <f t="shared" ca="1" si="10"/>
        <v>48</v>
      </c>
      <c r="K50" s="48">
        <f t="shared" ca="1" si="12"/>
        <v>334</v>
      </c>
      <c r="L50" s="53"/>
      <c r="M50" s="53"/>
      <c r="N50" s="50"/>
      <c r="O50" s="50"/>
      <c r="P50" s="50"/>
      <c r="Q50" s="50"/>
      <c r="R50" s="50"/>
      <c r="S50" s="51">
        <f t="shared" si="13"/>
        <v>0</v>
      </c>
      <c r="T50" s="51">
        <f t="shared" si="14"/>
        <v>0</v>
      </c>
      <c r="U50" s="52"/>
    </row>
    <row r="51" spans="1:21" x14ac:dyDescent="0.3">
      <c r="A51" s="21" t="s">
        <v>31</v>
      </c>
      <c r="B51" s="21"/>
      <c r="C51" s="21"/>
      <c r="D51" s="21"/>
      <c r="E51" s="21"/>
      <c r="F51" s="21"/>
      <c r="G51" s="21"/>
      <c r="H51" s="21"/>
      <c r="J51" s="47">
        <f ca="1">WEEKNUM(K51)</f>
        <v>49</v>
      </c>
      <c r="K51" s="48">
        <f t="shared" ca="1" si="12"/>
        <v>341</v>
      </c>
      <c r="L51" s="53"/>
      <c r="M51" s="53"/>
      <c r="N51" s="50"/>
      <c r="O51" s="50"/>
      <c r="P51" s="50"/>
      <c r="Q51" s="50"/>
      <c r="R51" s="50"/>
      <c r="S51" s="51">
        <f t="shared" si="13"/>
        <v>0</v>
      </c>
      <c r="T51" s="51">
        <f t="shared" si="14"/>
        <v>0</v>
      </c>
      <c r="U51" s="52"/>
    </row>
    <row r="52" spans="1:21" x14ac:dyDescent="0.3">
      <c r="T52" s="18">
        <f>SUM(T3:T46)</f>
        <v>0</v>
      </c>
    </row>
    <row r="53" spans="1:21" x14ac:dyDescent="0.3">
      <c r="A53" s="31" t="s">
        <v>45</v>
      </c>
    </row>
    <row r="54" spans="1:21" x14ac:dyDescent="0.3">
      <c r="A54" s="19">
        <f ca="1">TODAY()</f>
        <v>42100</v>
      </c>
      <c r="C54" s="54" t="s">
        <v>46</v>
      </c>
      <c r="D54" s="55"/>
      <c r="E54" s="56"/>
      <c r="G54" s="54" t="s">
        <v>47</v>
      </c>
      <c r="H54" s="55"/>
      <c r="I54" s="56"/>
      <c r="J54" s="21" t="s">
        <v>48</v>
      </c>
      <c r="K54" s="20"/>
    </row>
    <row r="55" spans="1:21" x14ac:dyDescent="0.3">
      <c r="A55" s="18"/>
      <c r="C55" s="57"/>
      <c r="D55" s="58"/>
      <c r="E55" s="59"/>
      <c r="G55" s="57"/>
      <c r="H55" s="58"/>
      <c r="I55" s="59"/>
      <c r="J55" s="32" t="s">
        <v>24</v>
      </c>
      <c r="K55" s="32"/>
      <c r="L55" s="32" t="s">
        <v>56</v>
      </c>
      <c r="M55" s="36" t="s">
        <v>55</v>
      </c>
      <c r="N55" s="32" t="s">
        <v>11</v>
      </c>
      <c r="O55" s="32" t="s">
        <v>12</v>
      </c>
      <c r="P55" s="32" t="s">
        <v>13</v>
      </c>
      <c r="Q55" s="32" t="s">
        <v>14</v>
      </c>
      <c r="R55" s="32" t="s">
        <v>15</v>
      </c>
      <c r="S55" s="32"/>
      <c r="T55" s="32"/>
      <c r="U55" s="32" t="s">
        <v>27</v>
      </c>
    </row>
    <row r="56" spans="1:21" x14ac:dyDescent="0.3">
      <c r="A56" s="18"/>
      <c r="B56" s="18"/>
      <c r="C56" s="60"/>
      <c r="D56" s="61"/>
      <c r="E56" s="62"/>
      <c r="F56" s="18"/>
      <c r="G56" s="60"/>
      <c r="H56" s="61"/>
      <c r="I56" s="62"/>
      <c r="J56" s="34">
        <f ca="1">WEEKNUM(K56)</f>
        <v>1</v>
      </c>
      <c r="K56" s="48">
        <f ca="1">DATE(M56,1,1)+(L56-IF(WEEKDAY(DATE(M56,1,1),2)&lt;5,1,0))*7-WEEKDAY(DATE(YEAR(NOW()),1,1),2)+1</f>
        <v>5</v>
      </c>
      <c r="L56" s="36">
        <f>WEEKNUM(D45,2)</f>
        <v>1</v>
      </c>
      <c r="M56">
        <f>YEAR(D45)</f>
        <v>1900</v>
      </c>
      <c r="N56" s="37"/>
      <c r="O56" s="37"/>
      <c r="P56" s="37"/>
      <c r="Q56" s="37"/>
      <c r="R56" s="37"/>
      <c r="S56" s="38">
        <f>SUM(N56:R56)</f>
        <v>0</v>
      </c>
      <c r="T56" s="38">
        <f>IF(S56&gt;0,1,0)</f>
        <v>0</v>
      </c>
      <c r="U56" s="39"/>
    </row>
    <row r="57" spans="1:21" x14ac:dyDescent="0.3">
      <c r="J57" s="34">
        <f ca="1">WEEKNUM(K57)</f>
        <v>2</v>
      </c>
      <c r="K57" s="41">
        <f ca="1">K56+7</f>
        <v>12</v>
      </c>
      <c r="L57" s="48"/>
      <c r="M57" s="42"/>
      <c r="N57" s="37"/>
      <c r="O57" s="37"/>
      <c r="P57" s="37"/>
      <c r="Q57" s="37"/>
      <c r="R57" s="37"/>
      <c r="S57" s="38">
        <f t="shared" ref="S57:S101" si="15">SUM(N57:R57)</f>
        <v>0</v>
      </c>
      <c r="T57" s="38">
        <f t="shared" ref="T57:T101" si="16">IF(S57&gt;0,1,0)</f>
        <v>0</v>
      </c>
      <c r="U57" s="39"/>
    </row>
    <row r="58" spans="1:21" x14ac:dyDescent="0.3">
      <c r="J58" s="34">
        <f t="shared" ref="J58:J104" ca="1" si="17">WEEKNUM(K58)</f>
        <v>3</v>
      </c>
      <c r="K58" s="41">
        <f t="shared" ref="K58:K101" ca="1" si="18">K57+7</f>
        <v>19</v>
      </c>
      <c r="L58" s="42"/>
      <c r="M58" s="42"/>
      <c r="N58" s="37"/>
      <c r="O58" s="37"/>
      <c r="P58" s="37"/>
      <c r="Q58" s="37"/>
      <c r="R58" s="37"/>
      <c r="S58" s="38">
        <f t="shared" si="15"/>
        <v>0</v>
      </c>
      <c r="T58" s="38">
        <f t="shared" si="16"/>
        <v>0</v>
      </c>
      <c r="U58" s="39"/>
    </row>
    <row r="59" spans="1:21" x14ac:dyDescent="0.3">
      <c r="J59" s="34">
        <f t="shared" ca="1" si="17"/>
        <v>4</v>
      </c>
      <c r="K59" s="41">
        <f t="shared" ca="1" si="18"/>
        <v>26</v>
      </c>
      <c r="L59" s="42"/>
      <c r="M59" s="42"/>
      <c r="N59" s="37"/>
      <c r="O59" s="37"/>
      <c r="P59" s="37"/>
      <c r="Q59" s="37"/>
      <c r="R59" s="37"/>
      <c r="S59" s="38">
        <f t="shared" si="15"/>
        <v>0</v>
      </c>
      <c r="T59" s="38">
        <f t="shared" si="16"/>
        <v>0</v>
      </c>
      <c r="U59" s="39"/>
    </row>
    <row r="60" spans="1:21" x14ac:dyDescent="0.3">
      <c r="J60" s="34">
        <f t="shared" ca="1" si="17"/>
        <v>5</v>
      </c>
      <c r="K60" s="41">
        <f t="shared" ca="1" si="18"/>
        <v>33</v>
      </c>
      <c r="L60" s="42"/>
      <c r="M60" s="42"/>
      <c r="N60" s="37"/>
      <c r="O60" s="37"/>
      <c r="P60" s="37"/>
      <c r="Q60" s="37"/>
      <c r="R60" s="37"/>
      <c r="S60" s="38">
        <f t="shared" si="15"/>
        <v>0</v>
      </c>
      <c r="T60" s="38">
        <f t="shared" si="16"/>
        <v>0</v>
      </c>
      <c r="U60" s="39"/>
    </row>
    <row r="61" spans="1:21" x14ac:dyDescent="0.3">
      <c r="A61" s="18"/>
      <c r="B61" s="18"/>
      <c r="C61" s="18"/>
      <c r="D61" s="18"/>
      <c r="E61" s="18"/>
      <c r="F61" s="18"/>
      <c r="G61" s="18"/>
      <c r="H61" s="18"/>
      <c r="I61" s="18"/>
      <c r="J61" s="34">
        <f t="shared" ca="1" si="17"/>
        <v>6</v>
      </c>
      <c r="K61" s="41">
        <f t="shared" ca="1" si="18"/>
        <v>40</v>
      </c>
      <c r="L61" s="42"/>
      <c r="M61" s="42"/>
      <c r="N61" s="37"/>
      <c r="O61" s="37"/>
      <c r="P61" s="37"/>
      <c r="Q61" s="37"/>
      <c r="R61" s="37"/>
      <c r="S61" s="38">
        <f t="shared" si="15"/>
        <v>0</v>
      </c>
      <c r="T61" s="38">
        <f t="shared" si="16"/>
        <v>0</v>
      </c>
      <c r="U61" s="39"/>
    </row>
    <row r="62" spans="1:21" x14ac:dyDescent="0.3">
      <c r="B62" s="18"/>
      <c r="C62" s="18"/>
      <c r="D62" s="18"/>
      <c r="E62" s="18"/>
      <c r="F62" s="18"/>
      <c r="G62" s="18"/>
      <c r="H62" s="18"/>
      <c r="I62" s="18"/>
      <c r="J62" s="34">
        <f t="shared" ca="1" si="17"/>
        <v>7</v>
      </c>
      <c r="K62" s="41">
        <f t="shared" ca="1" si="18"/>
        <v>47</v>
      </c>
      <c r="L62" s="42"/>
      <c r="M62" s="42"/>
      <c r="N62" s="37"/>
      <c r="O62" s="37"/>
      <c r="P62" s="37"/>
      <c r="Q62" s="37"/>
      <c r="R62" s="37"/>
      <c r="S62" s="38">
        <f t="shared" si="15"/>
        <v>0</v>
      </c>
      <c r="T62" s="38">
        <f t="shared" si="16"/>
        <v>0</v>
      </c>
      <c r="U62" s="39"/>
    </row>
    <row r="63" spans="1:21" x14ac:dyDescent="0.3">
      <c r="A63" s="22" t="s">
        <v>32</v>
      </c>
      <c r="B63" s="18"/>
      <c r="C63" s="18"/>
      <c r="D63" s="18"/>
      <c r="E63" s="18"/>
      <c r="F63" s="18"/>
      <c r="G63" s="18"/>
      <c r="H63" s="18"/>
      <c r="I63" s="18"/>
      <c r="J63" s="34">
        <f t="shared" ca="1" si="17"/>
        <v>8</v>
      </c>
      <c r="K63" s="41">
        <f t="shared" ca="1" si="18"/>
        <v>54</v>
      </c>
      <c r="L63" s="42"/>
      <c r="M63" s="42"/>
      <c r="N63" s="37"/>
      <c r="O63" s="37"/>
      <c r="P63" s="37"/>
      <c r="Q63" s="37"/>
      <c r="R63" s="37"/>
      <c r="S63" s="38">
        <f t="shared" si="15"/>
        <v>0</v>
      </c>
      <c r="T63" s="38">
        <f t="shared" si="16"/>
        <v>0</v>
      </c>
      <c r="U63" s="39"/>
    </row>
    <row r="64" spans="1:21" x14ac:dyDescent="0.3">
      <c r="A64" s="18" t="s">
        <v>33</v>
      </c>
      <c r="B64" s="18"/>
      <c r="C64" s="18"/>
      <c r="D64" s="18"/>
      <c r="E64" s="18"/>
      <c r="F64" s="18"/>
      <c r="G64" s="18"/>
      <c r="H64" s="18"/>
      <c r="I64" s="18"/>
      <c r="J64" s="34">
        <f t="shared" ca="1" si="17"/>
        <v>9</v>
      </c>
      <c r="K64" s="41">
        <f t="shared" ca="1" si="18"/>
        <v>61</v>
      </c>
      <c r="L64" s="42"/>
      <c r="M64" s="42"/>
      <c r="N64" s="37"/>
      <c r="O64" s="37"/>
      <c r="P64" s="37"/>
      <c r="Q64" s="37"/>
      <c r="R64" s="37"/>
      <c r="S64" s="38">
        <f t="shared" si="15"/>
        <v>0</v>
      </c>
      <c r="T64" s="38">
        <f t="shared" si="16"/>
        <v>0</v>
      </c>
      <c r="U64" s="39"/>
    </row>
    <row r="65" spans="1:21" x14ac:dyDescent="0.3">
      <c r="A65" s="18" t="s">
        <v>34</v>
      </c>
      <c r="J65" s="34">
        <f t="shared" ca="1" si="17"/>
        <v>10</v>
      </c>
      <c r="K65" s="41">
        <f t="shared" ca="1" si="18"/>
        <v>68</v>
      </c>
      <c r="L65" s="42"/>
      <c r="M65" s="42"/>
      <c r="N65" s="37"/>
      <c r="O65" s="37"/>
      <c r="P65" s="37"/>
      <c r="Q65" s="37"/>
      <c r="R65" s="37"/>
      <c r="S65" s="38">
        <f t="shared" si="15"/>
        <v>0</v>
      </c>
      <c r="T65" s="38">
        <f t="shared" si="16"/>
        <v>0</v>
      </c>
      <c r="U65" s="39"/>
    </row>
    <row r="66" spans="1:21" x14ac:dyDescent="0.3">
      <c r="A66" s="18" t="s">
        <v>35</v>
      </c>
      <c r="B66" s="18"/>
      <c r="C66" s="18"/>
      <c r="D66" s="18"/>
      <c r="E66" s="18"/>
      <c r="F66" s="18"/>
      <c r="G66" s="18"/>
      <c r="H66" s="18"/>
      <c r="I66" s="18"/>
      <c r="J66" s="34">
        <f t="shared" ca="1" si="17"/>
        <v>11</v>
      </c>
      <c r="K66" s="41">
        <f t="shared" ca="1" si="18"/>
        <v>75</v>
      </c>
      <c r="L66" s="42"/>
      <c r="M66" s="42"/>
      <c r="N66" s="37"/>
      <c r="O66" s="37"/>
      <c r="P66" s="37"/>
      <c r="Q66" s="37"/>
      <c r="R66" s="37"/>
      <c r="S66" s="38">
        <f t="shared" si="15"/>
        <v>0</v>
      </c>
      <c r="T66" s="38">
        <f t="shared" si="16"/>
        <v>0</v>
      </c>
      <c r="U66" s="39"/>
    </row>
    <row r="67" spans="1:21" x14ac:dyDescent="0.3">
      <c r="A67" s="18" t="s">
        <v>36</v>
      </c>
      <c r="B67" s="18"/>
      <c r="C67" s="18"/>
      <c r="D67" s="18"/>
      <c r="E67" s="18"/>
      <c r="F67" s="18"/>
      <c r="G67" s="18"/>
      <c r="H67" s="18"/>
      <c r="I67" s="18"/>
      <c r="J67" s="34">
        <f t="shared" ca="1" si="17"/>
        <v>12</v>
      </c>
      <c r="K67" s="41">
        <f t="shared" ca="1" si="18"/>
        <v>82</v>
      </c>
      <c r="L67" s="42"/>
      <c r="M67" s="42"/>
      <c r="N67" s="37"/>
      <c r="O67" s="37"/>
      <c r="P67" s="37"/>
      <c r="Q67" s="37"/>
      <c r="R67" s="37"/>
      <c r="S67" s="38">
        <f t="shared" si="15"/>
        <v>0</v>
      </c>
      <c r="T67" s="38">
        <f t="shared" si="16"/>
        <v>0</v>
      </c>
      <c r="U67" s="39"/>
    </row>
    <row r="68" spans="1:21" x14ac:dyDescent="0.3">
      <c r="A68" s="18" t="s">
        <v>41</v>
      </c>
      <c r="J68" s="34">
        <f t="shared" ca="1" si="17"/>
        <v>13</v>
      </c>
      <c r="K68" s="41">
        <f t="shared" ca="1" si="18"/>
        <v>89</v>
      </c>
      <c r="L68" s="42"/>
      <c r="M68" s="42"/>
      <c r="N68" s="37"/>
      <c r="O68" s="37"/>
      <c r="P68" s="37"/>
      <c r="Q68" s="37"/>
      <c r="R68" s="37"/>
      <c r="S68" s="38">
        <f t="shared" si="15"/>
        <v>0</v>
      </c>
      <c r="T68" s="38">
        <f t="shared" si="16"/>
        <v>0</v>
      </c>
      <c r="U68" s="39"/>
    </row>
    <row r="69" spans="1:21" x14ac:dyDescent="0.3">
      <c r="J69" s="34">
        <f t="shared" ca="1" si="17"/>
        <v>14</v>
      </c>
      <c r="K69" s="41">
        <f t="shared" ca="1" si="18"/>
        <v>96</v>
      </c>
      <c r="L69" s="42"/>
      <c r="M69" s="42"/>
      <c r="N69" s="37"/>
      <c r="O69" s="37"/>
      <c r="P69" s="37"/>
      <c r="Q69" s="37"/>
      <c r="R69" s="37"/>
      <c r="S69" s="38">
        <f t="shared" si="15"/>
        <v>0</v>
      </c>
      <c r="T69" s="38">
        <f t="shared" si="16"/>
        <v>0</v>
      </c>
      <c r="U69" s="39"/>
    </row>
    <row r="70" spans="1:21" x14ac:dyDescent="0.3">
      <c r="A70" s="18" t="s">
        <v>37</v>
      </c>
      <c r="J70" s="34">
        <f ca="1">WEEKNUM(K70)</f>
        <v>15</v>
      </c>
      <c r="K70" s="41">
        <f t="shared" ca="1" si="18"/>
        <v>103</v>
      </c>
      <c r="L70" s="42"/>
      <c r="M70" s="42"/>
      <c r="N70" s="37"/>
      <c r="O70" s="37"/>
      <c r="P70" s="37"/>
      <c r="Q70" s="37"/>
      <c r="R70" s="37"/>
      <c r="S70" s="38">
        <f t="shared" si="15"/>
        <v>0</v>
      </c>
      <c r="T70" s="38">
        <f t="shared" si="16"/>
        <v>0</v>
      </c>
      <c r="U70" s="39"/>
    </row>
    <row r="71" spans="1:21" x14ac:dyDescent="0.3">
      <c r="A71" s="18" t="s">
        <v>38</v>
      </c>
      <c r="J71" s="34">
        <f t="shared" ca="1" si="17"/>
        <v>16</v>
      </c>
      <c r="K71" s="41">
        <f t="shared" ca="1" si="18"/>
        <v>110</v>
      </c>
      <c r="L71" s="42"/>
      <c r="M71" s="42"/>
      <c r="N71" s="37"/>
      <c r="O71" s="37"/>
      <c r="P71" s="37"/>
      <c r="Q71" s="37"/>
      <c r="R71" s="37"/>
      <c r="S71" s="38">
        <f t="shared" si="15"/>
        <v>0</v>
      </c>
      <c r="T71" s="38">
        <f t="shared" si="16"/>
        <v>0</v>
      </c>
      <c r="U71" s="39"/>
    </row>
    <row r="72" spans="1:21" x14ac:dyDescent="0.3">
      <c r="J72" s="34">
        <f t="shared" ca="1" si="17"/>
        <v>17</v>
      </c>
      <c r="K72" s="41">
        <f t="shared" ca="1" si="18"/>
        <v>117</v>
      </c>
      <c r="L72" s="42"/>
      <c r="M72" s="42"/>
      <c r="N72" s="37"/>
      <c r="O72" s="37"/>
      <c r="P72" s="37"/>
      <c r="Q72" s="37"/>
      <c r="R72" s="37"/>
      <c r="S72" s="38">
        <f t="shared" si="15"/>
        <v>0</v>
      </c>
      <c r="T72" s="38">
        <f t="shared" si="16"/>
        <v>0</v>
      </c>
      <c r="U72" s="39"/>
    </row>
    <row r="73" spans="1:21" x14ac:dyDescent="0.3">
      <c r="A73" s="18" t="s">
        <v>39</v>
      </c>
      <c r="J73" s="34">
        <f t="shared" ca="1" si="17"/>
        <v>18</v>
      </c>
      <c r="K73" s="41">
        <f t="shared" ca="1" si="18"/>
        <v>124</v>
      </c>
      <c r="L73" s="42"/>
      <c r="M73" s="42"/>
      <c r="N73" s="37"/>
      <c r="O73" s="37"/>
      <c r="P73" s="37"/>
      <c r="Q73" s="37"/>
      <c r="R73" s="37"/>
      <c r="S73" s="38">
        <f t="shared" si="15"/>
        <v>0</v>
      </c>
      <c r="T73" s="38">
        <f t="shared" si="16"/>
        <v>0</v>
      </c>
      <c r="U73" s="39"/>
    </row>
    <row r="74" spans="1:21" x14ac:dyDescent="0.3">
      <c r="A74" s="18" t="s">
        <v>40</v>
      </c>
      <c r="J74" s="34">
        <f t="shared" ca="1" si="17"/>
        <v>19</v>
      </c>
      <c r="K74" s="41">
        <f t="shared" ca="1" si="18"/>
        <v>131</v>
      </c>
      <c r="L74" s="42"/>
      <c r="M74" s="42"/>
      <c r="N74" s="37"/>
      <c r="O74" s="37"/>
      <c r="P74" s="37"/>
      <c r="Q74" s="37"/>
      <c r="R74" s="37"/>
      <c r="S74" s="38">
        <f t="shared" si="15"/>
        <v>0</v>
      </c>
      <c r="T74" s="38">
        <f t="shared" si="16"/>
        <v>0</v>
      </c>
      <c r="U74" s="39"/>
    </row>
    <row r="75" spans="1:21" x14ac:dyDescent="0.3">
      <c r="J75" s="34">
        <f t="shared" ca="1" si="17"/>
        <v>20</v>
      </c>
      <c r="K75" s="41">
        <f t="shared" ca="1" si="18"/>
        <v>138</v>
      </c>
      <c r="L75" s="42"/>
      <c r="M75" s="42"/>
      <c r="N75" s="37"/>
      <c r="O75" s="37"/>
      <c r="P75" s="37"/>
      <c r="Q75" s="37"/>
      <c r="R75" s="37"/>
      <c r="S75" s="38">
        <f t="shared" si="15"/>
        <v>0</v>
      </c>
      <c r="T75" s="38">
        <f t="shared" si="16"/>
        <v>0</v>
      </c>
      <c r="U75" s="39"/>
    </row>
    <row r="76" spans="1:21" x14ac:dyDescent="0.3">
      <c r="A76" s="18" t="s">
        <v>42</v>
      </c>
      <c r="J76" s="34">
        <f t="shared" ca="1" si="17"/>
        <v>21</v>
      </c>
      <c r="K76" s="41">
        <f t="shared" ca="1" si="18"/>
        <v>145</v>
      </c>
      <c r="L76" s="42"/>
      <c r="M76" s="42"/>
      <c r="N76" s="37"/>
      <c r="O76" s="37"/>
      <c r="P76" s="37"/>
      <c r="Q76" s="37"/>
      <c r="R76" s="37"/>
      <c r="S76" s="38">
        <f t="shared" si="15"/>
        <v>0</v>
      </c>
      <c r="T76" s="38">
        <f t="shared" si="16"/>
        <v>0</v>
      </c>
      <c r="U76" s="39"/>
    </row>
    <row r="77" spans="1:21" x14ac:dyDescent="0.3">
      <c r="A77" s="18" t="s">
        <v>43</v>
      </c>
      <c r="J77" s="34">
        <f t="shared" ca="1" si="17"/>
        <v>22</v>
      </c>
      <c r="K77" s="41">
        <f t="shared" ca="1" si="18"/>
        <v>152</v>
      </c>
      <c r="L77" s="42"/>
      <c r="M77" s="42"/>
      <c r="N77" s="37"/>
      <c r="O77" s="37"/>
      <c r="P77" s="37"/>
      <c r="Q77" s="37"/>
      <c r="R77" s="37"/>
      <c r="S77" s="38">
        <f t="shared" si="15"/>
        <v>0</v>
      </c>
      <c r="T77" s="38">
        <f t="shared" si="16"/>
        <v>0</v>
      </c>
      <c r="U77" s="39"/>
    </row>
    <row r="78" spans="1:21" x14ac:dyDescent="0.3">
      <c r="J78" s="34">
        <f t="shared" ca="1" si="17"/>
        <v>23</v>
      </c>
      <c r="K78" s="41">
        <f t="shared" ca="1" si="18"/>
        <v>159</v>
      </c>
      <c r="L78" s="42"/>
      <c r="M78" s="42"/>
      <c r="N78" s="37"/>
      <c r="O78" s="37"/>
      <c r="P78" s="37"/>
      <c r="Q78" s="37"/>
      <c r="R78" s="37"/>
      <c r="S78" s="38">
        <f t="shared" si="15"/>
        <v>0</v>
      </c>
      <c r="T78" s="38">
        <f t="shared" si="16"/>
        <v>0</v>
      </c>
      <c r="U78" s="39"/>
    </row>
    <row r="79" spans="1:21" x14ac:dyDescent="0.3">
      <c r="A79" s="18" t="s">
        <v>44</v>
      </c>
      <c r="J79" s="34">
        <f t="shared" ca="1" si="17"/>
        <v>24</v>
      </c>
      <c r="K79" s="41">
        <f t="shared" ca="1" si="18"/>
        <v>166</v>
      </c>
      <c r="L79" s="42"/>
      <c r="M79" s="42"/>
      <c r="N79" s="37"/>
      <c r="O79" s="37"/>
      <c r="P79" s="37"/>
      <c r="Q79" s="37"/>
      <c r="R79" s="37"/>
      <c r="S79" s="38">
        <f t="shared" si="15"/>
        <v>0</v>
      </c>
      <c r="T79" s="38">
        <f t="shared" si="16"/>
        <v>0</v>
      </c>
      <c r="U79" s="39"/>
    </row>
    <row r="80" spans="1:21" x14ac:dyDescent="0.3">
      <c r="A80" s="18" t="s">
        <v>58</v>
      </c>
      <c r="J80" s="34">
        <f t="shared" ca="1" si="17"/>
        <v>25</v>
      </c>
      <c r="K80" s="41">
        <f t="shared" ca="1" si="18"/>
        <v>173</v>
      </c>
      <c r="L80" s="42"/>
      <c r="M80" s="42"/>
      <c r="N80" s="37"/>
      <c r="O80" s="37"/>
      <c r="P80" s="37"/>
      <c r="Q80" s="37"/>
      <c r="R80" s="37"/>
      <c r="S80" s="38">
        <f t="shared" si="15"/>
        <v>0</v>
      </c>
      <c r="T80" s="38">
        <f t="shared" si="16"/>
        <v>0</v>
      </c>
      <c r="U80" s="39"/>
    </row>
    <row r="81" spans="10:21" x14ac:dyDescent="0.3">
      <c r="J81" s="34">
        <f t="shared" ca="1" si="17"/>
        <v>26</v>
      </c>
      <c r="K81" s="41">
        <f t="shared" ca="1" si="18"/>
        <v>180</v>
      </c>
      <c r="L81" s="42"/>
      <c r="M81" s="42"/>
      <c r="N81" s="37"/>
      <c r="O81" s="37"/>
      <c r="P81" s="37"/>
      <c r="Q81" s="37"/>
      <c r="R81" s="37"/>
      <c r="S81" s="38">
        <f t="shared" si="15"/>
        <v>0</v>
      </c>
      <c r="T81" s="38">
        <f t="shared" si="16"/>
        <v>0</v>
      </c>
      <c r="U81" s="39"/>
    </row>
    <row r="82" spans="10:21" x14ac:dyDescent="0.3">
      <c r="J82" s="34">
        <f ca="1">WEEKNUM(K82)</f>
        <v>27</v>
      </c>
      <c r="K82" s="41">
        <f t="shared" ca="1" si="18"/>
        <v>187</v>
      </c>
      <c r="L82" s="42"/>
      <c r="M82" s="42"/>
      <c r="N82" s="37"/>
      <c r="O82" s="37"/>
      <c r="P82" s="37"/>
      <c r="Q82" s="37"/>
      <c r="R82" s="37"/>
      <c r="S82" s="38">
        <f t="shared" si="15"/>
        <v>0</v>
      </c>
      <c r="T82" s="38">
        <f t="shared" si="16"/>
        <v>0</v>
      </c>
      <c r="U82" s="39"/>
    </row>
    <row r="83" spans="10:21" x14ac:dyDescent="0.3">
      <c r="J83" s="34">
        <f t="shared" ca="1" si="17"/>
        <v>28</v>
      </c>
      <c r="K83" s="41">
        <f t="shared" ca="1" si="18"/>
        <v>194</v>
      </c>
      <c r="L83" s="42"/>
      <c r="M83" s="42"/>
      <c r="N83" s="37"/>
      <c r="O83" s="37"/>
      <c r="P83" s="37"/>
      <c r="Q83" s="37"/>
      <c r="R83" s="37"/>
      <c r="S83" s="38">
        <f t="shared" si="15"/>
        <v>0</v>
      </c>
      <c r="T83" s="38">
        <f t="shared" si="16"/>
        <v>0</v>
      </c>
      <c r="U83" s="39"/>
    </row>
    <row r="84" spans="10:21" x14ac:dyDescent="0.3">
      <c r="J84" s="34">
        <f t="shared" ca="1" si="17"/>
        <v>29</v>
      </c>
      <c r="K84" s="41">
        <f t="shared" ca="1" si="18"/>
        <v>201</v>
      </c>
      <c r="L84" s="42"/>
      <c r="M84" s="42"/>
      <c r="N84" s="37"/>
      <c r="O84" s="37"/>
      <c r="P84" s="37"/>
      <c r="Q84" s="37"/>
      <c r="R84" s="37"/>
      <c r="S84" s="38">
        <f t="shared" si="15"/>
        <v>0</v>
      </c>
      <c r="T84" s="38">
        <f t="shared" si="16"/>
        <v>0</v>
      </c>
      <c r="U84" s="39"/>
    </row>
    <row r="85" spans="10:21" x14ac:dyDescent="0.3">
      <c r="J85" s="34">
        <f t="shared" ca="1" si="17"/>
        <v>30</v>
      </c>
      <c r="K85" s="41">
        <f t="shared" ca="1" si="18"/>
        <v>208</v>
      </c>
      <c r="L85" s="42"/>
      <c r="M85" s="42"/>
      <c r="N85" s="37"/>
      <c r="O85" s="37"/>
      <c r="P85" s="37"/>
      <c r="Q85" s="37"/>
      <c r="R85" s="37"/>
      <c r="S85" s="38">
        <f t="shared" si="15"/>
        <v>0</v>
      </c>
      <c r="T85" s="38">
        <f t="shared" si="16"/>
        <v>0</v>
      </c>
      <c r="U85" s="39"/>
    </row>
    <row r="86" spans="10:21" x14ac:dyDescent="0.3">
      <c r="J86" s="34">
        <f t="shared" ca="1" si="17"/>
        <v>31</v>
      </c>
      <c r="K86" s="41">
        <f t="shared" ca="1" si="18"/>
        <v>215</v>
      </c>
      <c r="L86" s="42"/>
      <c r="M86" s="42"/>
      <c r="N86" s="37"/>
      <c r="O86" s="37"/>
      <c r="P86" s="37"/>
      <c r="Q86" s="37"/>
      <c r="R86" s="37"/>
      <c r="S86" s="38">
        <f t="shared" si="15"/>
        <v>0</v>
      </c>
      <c r="T86" s="38">
        <f t="shared" si="16"/>
        <v>0</v>
      </c>
      <c r="U86" s="39"/>
    </row>
    <row r="87" spans="10:21" x14ac:dyDescent="0.3">
      <c r="J87" s="34">
        <f t="shared" ca="1" si="17"/>
        <v>32</v>
      </c>
      <c r="K87" s="41">
        <f t="shared" ca="1" si="18"/>
        <v>222</v>
      </c>
      <c r="L87" s="42"/>
      <c r="M87" s="42"/>
      <c r="N87" s="37"/>
      <c r="O87" s="37"/>
      <c r="P87" s="37"/>
      <c r="Q87" s="37"/>
      <c r="R87" s="37"/>
      <c r="S87" s="38">
        <f t="shared" si="15"/>
        <v>0</v>
      </c>
      <c r="T87" s="38">
        <f t="shared" si="16"/>
        <v>0</v>
      </c>
      <c r="U87" s="39"/>
    </row>
    <row r="88" spans="10:21" x14ac:dyDescent="0.3">
      <c r="J88" s="34">
        <f t="shared" ca="1" si="17"/>
        <v>33</v>
      </c>
      <c r="K88" s="41">
        <f t="shared" ca="1" si="18"/>
        <v>229</v>
      </c>
      <c r="L88" s="42"/>
      <c r="M88" s="42"/>
      <c r="N88" s="37"/>
      <c r="O88" s="37"/>
      <c r="P88" s="37"/>
      <c r="Q88" s="37"/>
      <c r="R88" s="37"/>
      <c r="S88" s="38">
        <f t="shared" si="15"/>
        <v>0</v>
      </c>
      <c r="T88" s="38">
        <f t="shared" si="16"/>
        <v>0</v>
      </c>
      <c r="U88" s="39"/>
    </row>
    <row r="89" spans="10:21" x14ac:dyDescent="0.3">
      <c r="J89" s="34">
        <f t="shared" ca="1" si="17"/>
        <v>34</v>
      </c>
      <c r="K89" s="41">
        <f t="shared" ca="1" si="18"/>
        <v>236</v>
      </c>
      <c r="L89" s="42"/>
      <c r="M89" s="42"/>
      <c r="N89" s="37"/>
      <c r="O89" s="37"/>
      <c r="P89" s="37"/>
      <c r="Q89" s="37"/>
      <c r="R89" s="37"/>
      <c r="S89" s="38">
        <f t="shared" si="15"/>
        <v>0</v>
      </c>
      <c r="T89" s="38">
        <f t="shared" si="16"/>
        <v>0</v>
      </c>
      <c r="U89" s="39"/>
    </row>
    <row r="90" spans="10:21" x14ac:dyDescent="0.3">
      <c r="J90" s="34">
        <f t="shared" ca="1" si="17"/>
        <v>35</v>
      </c>
      <c r="K90" s="41">
        <f t="shared" ca="1" si="18"/>
        <v>243</v>
      </c>
      <c r="L90" s="42"/>
      <c r="M90" s="42"/>
      <c r="N90" s="37"/>
      <c r="O90" s="37"/>
      <c r="P90" s="37"/>
      <c r="Q90" s="37"/>
      <c r="R90" s="37"/>
      <c r="S90" s="38">
        <f t="shared" si="15"/>
        <v>0</v>
      </c>
      <c r="T90" s="38">
        <f t="shared" si="16"/>
        <v>0</v>
      </c>
      <c r="U90" s="39"/>
    </row>
    <row r="91" spans="10:21" x14ac:dyDescent="0.3">
      <c r="J91" s="34">
        <f t="shared" ca="1" si="17"/>
        <v>36</v>
      </c>
      <c r="K91" s="41">
        <f t="shared" ca="1" si="18"/>
        <v>250</v>
      </c>
      <c r="L91" s="42"/>
      <c r="M91" s="42"/>
      <c r="N91" s="37"/>
      <c r="O91" s="37"/>
      <c r="P91" s="37"/>
      <c r="Q91" s="37"/>
      <c r="R91" s="37"/>
      <c r="S91" s="38">
        <f t="shared" si="15"/>
        <v>0</v>
      </c>
      <c r="T91" s="38">
        <f t="shared" si="16"/>
        <v>0</v>
      </c>
      <c r="U91" s="39"/>
    </row>
    <row r="92" spans="10:21" x14ac:dyDescent="0.3">
      <c r="J92" s="34">
        <f ca="1">WEEKNUM(K92)</f>
        <v>37</v>
      </c>
      <c r="K92" s="41">
        <f t="shared" ca="1" si="18"/>
        <v>257</v>
      </c>
      <c r="L92" s="42"/>
      <c r="M92" s="42"/>
      <c r="N92" s="37"/>
      <c r="O92" s="37"/>
      <c r="P92" s="37"/>
      <c r="Q92" s="37"/>
      <c r="R92" s="37"/>
      <c r="S92" s="38">
        <f t="shared" si="15"/>
        <v>0</v>
      </c>
      <c r="T92" s="38">
        <f t="shared" si="16"/>
        <v>0</v>
      </c>
      <c r="U92" s="39"/>
    </row>
    <row r="93" spans="10:21" x14ac:dyDescent="0.3">
      <c r="J93" s="34">
        <f t="shared" ca="1" si="17"/>
        <v>38</v>
      </c>
      <c r="K93" s="41">
        <f t="shared" ca="1" si="18"/>
        <v>264</v>
      </c>
      <c r="L93" s="42"/>
      <c r="M93" s="42"/>
      <c r="N93" s="37"/>
      <c r="O93" s="37"/>
      <c r="P93" s="37"/>
      <c r="Q93" s="37"/>
      <c r="R93" s="37"/>
      <c r="S93" s="38">
        <f t="shared" si="15"/>
        <v>0</v>
      </c>
      <c r="T93" s="38">
        <f t="shared" si="16"/>
        <v>0</v>
      </c>
      <c r="U93" s="39"/>
    </row>
    <row r="94" spans="10:21" x14ac:dyDescent="0.3">
      <c r="J94" s="34">
        <f t="shared" ca="1" si="17"/>
        <v>39</v>
      </c>
      <c r="K94" s="41">
        <f t="shared" ca="1" si="18"/>
        <v>271</v>
      </c>
      <c r="L94" s="42"/>
      <c r="M94" s="42"/>
      <c r="N94" s="37"/>
      <c r="O94" s="37"/>
      <c r="P94" s="37"/>
      <c r="Q94" s="37"/>
      <c r="R94" s="37"/>
      <c r="S94" s="38">
        <f t="shared" si="15"/>
        <v>0</v>
      </c>
      <c r="T94" s="38">
        <f t="shared" si="16"/>
        <v>0</v>
      </c>
      <c r="U94" s="39"/>
    </row>
    <row r="95" spans="10:21" x14ac:dyDescent="0.3">
      <c r="J95" s="34">
        <f t="shared" ca="1" si="17"/>
        <v>40</v>
      </c>
      <c r="K95" s="41">
        <f t="shared" ca="1" si="18"/>
        <v>278</v>
      </c>
      <c r="L95" s="42"/>
      <c r="M95" s="42"/>
      <c r="N95" s="37"/>
      <c r="O95" s="37"/>
      <c r="P95" s="37"/>
      <c r="Q95" s="37"/>
      <c r="R95" s="37"/>
      <c r="S95" s="38">
        <f t="shared" si="15"/>
        <v>0</v>
      </c>
      <c r="T95" s="38">
        <f t="shared" si="16"/>
        <v>0</v>
      </c>
      <c r="U95" s="39"/>
    </row>
    <row r="96" spans="10:21" x14ac:dyDescent="0.3">
      <c r="J96" s="34">
        <f t="shared" ca="1" si="17"/>
        <v>41</v>
      </c>
      <c r="K96" s="41">
        <f t="shared" ca="1" si="18"/>
        <v>285</v>
      </c>
      <c r="L96" s="42"/>
      <c r="M96" s="42"/>
      <c r="N96" s="37"/>
      <c r="O96" s="37"/>
      <c r="P96" s="37"/>
      <c r="Q96" s="37"/>
      <c r="R96" s="37"/>
      <c r="S96" s="38">
        <f t="shared" si="15"/>
        <v>0</v>
      </c>
      <c r="T96" s="38">
        <f t="shared" si="16"/>
        <v>0</v>
      </c>
      <c r="U96" s="39"/>
    </row>
    <row r="97" spans="10:21" x14ac:dyDescent="0.3">
      <c r="J97" s="34">
        <f t="shared" ca="1" si="17"/>
        <v>42</v>
      </c>
      <c r="K97" s="41">
        <f t="shared" ca="1" si="18"/>
        <v>292</v>
      </c>
      <c r="L97" s="42"/>
      <c r="M97" s="42"/>
      <c r="N97" s="37"/>
      <c r="O97" s="37"/>
      <c r="P97" s="37"/>
      <c r="Q97" s="37"/>
      <c r="R97" s="37"/>
      <c r="S97" s="38">
        <f t="shared" si="15"/>
        <v>0</v>
      </c>
      <c r="T97" s="38">
        <f t="shared" si="16"/>
        <v>0</v>
      </c>
      <c r="U97" s="39"/>
    </row>
    <row r="98" spans="10:21" x14ac:dyDescent="0.3">
      <c r="J98" s="34">
        <f t="shared" ca="1" si="17"/>
        <v>43</v>
      </c>
      <c r="K98" s="41">
        <f t="shared" ca="1" si="18"/>
        <v>299</v>
      </c>
      <c r="L98" s="42"/>
      <c r="M98" s="42"/>
      <c r="N98" s="37"/>
      <c r="O98" s="37"/>
      <c r="P98" s="37"/>
      <c r="Q98" s="37"/>
      <c r="R98" s="37"/>
      <c r="S98" s="38">
        <f t="shared" si="15"/>
        <v>0</v>
      </c>
      <c r="T98" s="38">
        <f t="shared" si="16"/>
        <v>0</v>
      </c>
      <c r="U98" s="39"/>
    </row>
    <row r="99" spans="10:21" x14ac:dyDescent="0.3">
      <c r="J99" s="34">
        <f t="shared" ca="1" si="17"/>
        <v>44</v>
      </c>
      <c r="K99" s="41">
        <f t="shared" ca="1" si="18"/>
        <v>306</v>
      </c>
      <c r="L99" s="42"/>
      <c r="M99" s="42"/>
      <c r="N99" s="37"/>
      <c r="O99" s="37"/>
      <c r="P99" s="37"/>
      <c r="Q99" s="37"/>
      <c r="R99" s="37"/>
      <c r="S99" s="38">
        <f t="shared" si="15"/>
        <v>0</v>
      </c>
      <c r="T99" s="38">
        <f t="shared" si="16"/>
        <v>0</v>
      </c>
      <c r="U99" s="39"/>
    </row>
    <row r="100" spans="10:21" x14ac:dyDescent="0.3">
      <c r="J100" s="34">
        <f t="shared" ca="1" si="17"/>
        <v>45</v>
      </c>
      <c r="K100" s="41">
        <f t="shared" ca="1" si="18"/>
        <v>313</v>
      </c>
      <c r="L100" s="42"/>
      <c r="M100" s="42"/>
      <c r="N100" s="37"/>
      <c r="O100" s="37"/>
      <c r="P100" s="37"/>
      <c r="Q100" s="37"/>
      <c r="R100" s="37"/>
      <c r="S100" s="38">
        <f t="shared" si="15"/>
        <v>0</v>
      </c>
      <c r="T100" s="38">
        <f t="shared" si="16"/>
        <v>0</v>
      </c>
      <c r="U100" s="39"/>
    </row>
    <row r="101" spans="10:21" x14ac:dyDescent="0.3">
      <c r="J101" s="34">
        <f ca="1">WEEKNUM(K101)</f>
        <v>46</v>
      </c>
      <c r="K101" s="41">
        <f t="shared" ca="1" si="18"/>
        <v>320</v>
      </c>
      <c r="L101" s="42"/>
      <c r="M101" s="42"/>
      <c r="N101" s="37"/>
      <c r="O101" s="37"/>
      <c r="P101" s="37"/>
      <c r="Q101" s="37"/>
      <c r="R101" s="37"/>
      <c r="S101" s="38">
        <f t="shared" si="15"/>
        <v>0</v>
      </c>
      <c r="T101" s="38">
        <f t="shared" si="16"/>
        <v>0</v>
      </c>
      <c r="U101" s="39"/>
    </row>
    <row r="102" spans="10:21" x14ac:dyDescent="0.3">
      <c r="J102" s="34">
        <f t="shared" ca="1" si="17"/>
        <v>47</v>
      </c>
      <c r="K102" s="41">
        <f t="shared" ref="K102:K104" ca="1" si="19">K101+7</f>
        <v>327</v>
      </c>
      <c r="L102" s="42"/>
      <c r="M102" s="42"/>
      <c r="N102" s="37"/>
      <c r="O102" s="37"/>
      <c r="P102" s="37"/>
      <c r="Q102" s="37"/>
      <c r="R102" s="37"/>
      <c r="S102" s="38">
        <f t="shared" ref="S102:S104" si="20">SUM(N102:R102)</f>
        <v>0</v>
      </c>
      <c r="T102" s="38">
        <f t="shared" ref="T102:T104" si="21">IF(S102&gt;0,1,0)</f>
        <v>0</v>
      </c>
      <c r="U102" s="39"/>
    </row>
    <row r="103" spans="10:21" x14ac:dyDescent="0.3">
      <c r="J103" s="34">
        <f t="shared" ca="1" si="17"/>
        <v>48</v>
      </c>
      <c r="K103" s="41">
        <f t="shared" ca="1" si="19"/>
        <v>334</v>
      </c>
      <c r="L103" s="42"/>
      <c r="M103" s="42"/>
      <c r="N103" s="37"/>
      <c r="O103" s="37"/>
      <c r="P103" s="37"/>
      <c r="Q103" s="37"/>
      <c r="R103" s="37"/>
      <c r="S103" s="38">
        <f t="shared" si="20"/>
        <v>0</v>
      </c>
      <c r="T103" s="38">
        <f t="shared" si="21"/>
        <v>0</v>
      </c>
      <c r="U103" s="39"/>
    </row>
    <row r="104" spans="10:21" x14ac:dyDescent="0.3">
      <c r="J104" s="34">
        <f t="shared" ca="1" si="17"/>
        <v>49</v>
      </c>
      <c r="K104" s="41">
        <f t="shared" ca="1" si="19"/>
        <v>341</v>
      </c>
      <c r="L104" s="42"/>
      <c r="M104" s="42"/>
      <c r="N104" s="37"/>
      <c r="O104" s="37"/>
      <c r="P104" s="37"/>
      <c r="Q104" s="37"/>
      <c r="R104" s="37"/>
      <c r="S104" s="38">
        <f t="shared" si="20"/>
        <v>0</v>
      </c>
      <c r="T104" s="38">
        <f t="shared" si="21"/>
        <v>0</v>
      </c>
      <c r="U104" s="39"/>
    </row>
    <row r="105" spans="10:21" x14ac:dyDescent="0.3">
      <c r="T105" s="28">
        <f>SUM(T56:T101)</f>
        <v>0</v>
      </c>
    </row>
  </sheetData>
  <sheetProtection algorithmName="SHA-512" hashValue="etZ114KeUwYaSpHRGwzin9SSD6uAdS6iL7nFS7hEtPrbty1kDNU06GlIDiuNaQVzBmiXui3vKfp4K3AzFqLxiQ==" saltValue="/3UFyat8Y5FxYjY6TtWjKQ==" spinCount="100000" sheet="1" objects="1" scenarios="1" selectLockedCells="1"/>
  <mergeCells count="22">
    <mergeCell ref="A2:D2"/>
    <mergeCell ref="C6:F6"/>
    <mergeCell ref="F8:G8"/>
    <mergeCell ref="H8:I8"/>
    <mergeCell ref="C8:E8"/>
    <mergeCell ref="A8:B8"/>
    <mergeCell ref="A6:B6"/>
    <mergeCell ref="A4:B4"/>
    <mergeCell ref="A13:B13"/>
    <mergeCell ref="D13:E13"/>
    <mergeCell ref="G13:H13"/>
    <mergeCell ref="A9:I12"/>
    <mergeCell ref="A15:I16"/>
    <mergeCell ref="A40:F40"/>
    <mergeCell ref="A19:C19"/>
    <mergeCell ref="A20:C20"/>
    <mergeCell ref="A21:C21"/>
    <mergeCell ref="A23:E23"/>
    <mergeCell ref="A35:C35"/>
    <mergeCell ref="A30:I31"/>
    <mergeCell ref="A33:C33"/>
    <mergeCell ref="A34:C34"/>
  </mergeCells>
  <conditionalFormatting sqref="H8:I8">
    <cfRule type="expression" dxfId="2" priority="2">
      <formula>$H$8=""</formula>
    </cfRule>
    <cfRule type="expression" dxfId="1" priority="3">
      <formula>leeg</formula>
    </cfRule>
  </conditionalFormatting>
  <conditionalFormatting sqref="F27:F28">
    <cfRule type="cellIs" dxfId="0" priority="1" operator="equal">
      <formula>0</formula>
    </cfRule>
  </conditionalFormatting>
  <dataValidations count="2">
    <dataValidation allowBlank="1" showInputMessage="1" prompt="Geboortedatum kind invoeren" sqref="H8:I8"/>
    <dataValidation allowBlank="1" showInputMessage="1" prompt="Naam kind invullen voor wie het verlof gevraagd wordt" sqref="C8:E8"/>
  </dataValidations>
  <pageMargins left="0.7" right="0.7" top="0.75" bottom="0.75" header="0.3" footer="0.3"/>
  <pageSetup paperSize="9" scale="80" orientation="portrait" r:id="rId1"/>
  <rowBreaks count="1" manualBreakCount="1">
    <brk id="52"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0</xdr:col>
                    <xdr:colOff>83820</xdr:colOff>
                    <xdr:row>14</xdr:row>
                    <xdr:rowOff>30480</xdr:rowOff>
                  </from>
                  <to>
                    <xdr:col>7</xdr:col>
                    <xdr:colOff>464820</xdr:colOff>
                    <xdr:row>15</xdr:row>
                    <xdr:rowOff>129540</xdr:rowOff>
                  </to>
                </anchor>
              </controlPr>
            </control>
          </mc:Choice>
        </mc:AlternateContent>
        <mc:AlternateContent xmlns:mc="http://schemas.openxmlformats.org/markup-compatibility/2006">
          <mc:Choice Requires="x14">
            <control shapeId="1038" r:id="rId5" name="Check Box 14">
              <controlPr defaultSize="0" autoFill="0" autoLine="0" autoPict="0">
                <anchor moveWithCells="1">
                  <from>
                    <xdr:col>0</xdr:col>
                    <xdr:colOff>76200</xdr:colOff>
                    <xdr:row>29</xdr:row>
                    <xdr:rowOff>91440</xdr:rowOff>
                  </from>
                  <to>
                    <xdr:col>8</xdr:col>
                    <xdr:colOff>190500</xdr:colOff>
                    <xdr:row>30</xdr:row>
                    <xdr:rowOff>106680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berekening verlof</vt:lpstr>
      <vt:lpstr>Blad3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yellok1810@hotmail.com</dc:creator>
  <cp:lastModifiedBy>Yvonne Huisman</cp:lastModifiedBy>
  <dcterms:created xsi:type="dcterms:W3CDTF">2014-12-28T13:48:55Z</dcterms:created>
  <dcterms:modified xsi:type="dcterms:W3CDTF">2015-04-06T09:13:41Z</dcterms:modified>
</cp:coreProperties>
</file>